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2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1.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6.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7.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8.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9.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0.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1.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2.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3.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5.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6.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7.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30"/>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tourismeoutaouais.sharepoint.com/quipe TO/DÉVELOPPEMENT/DÉVELOPPEMENT DURABLE/"/>
    </mc:Choice>
  </mc:AlternateContent>
  <xr:revisionPtr revIDLastSave="0" documentId="8_{18C8D7B1-4624-42BA-9AAC-9E371940B607}" xr6:coauthVersionLast="47" xr6:coauthVersionMax="47" xr10:uidLastSave="{00000000-0000-0000-0000-000000000000}"/>
  <bookViews>
    <workbookView xWindow="-108" yWindow="-108" windowWidth="23256" windowHeight="12576" tabRatio="879" firstSheet="19" activeTab="19" xr2:uid="{00000000-000D-0000-FFFF-FFFF00000000}"/>
  </bookViews>
  <sheets>
    <sheet name="Accueil" sheetId="63" r:id="rId1"/>
    <sheet name="Méthodologie" sheetId="64" r:id="rId2"/>
    <sheet name="Contexte" sheetId="62" r:id="rId3"/>
    <sheet name="ODD 1" sheetId="46" r:id="rId4"/>
    <sheet name="ODD 2" sheetId="21" r:id="rId5"/>
    <sheet name="ODD 3" sheetId="47" r:id="rId6"/>
    <sheet name="ODD 4" sheetId="48" r:id="rId7"/>
    <sheet name="ODD 5" sheetId="49" r:id="rId8"/>
    <sheet name="ODD 6" sheetId="50" r:id="rId9"/>
    <sheet name="ODD 7" sheetId="51" r:id="rId10"/>
    <sheet name="ODD 8" sheetId="52" r:id="rId11"/>
    <sheet name="ODD 9" sheetId="53" r:id="rId12"/>
    <sheet name="ODD 10" sheetId="54" r:id="rId13"/>
    <sheet name="ODD 11" sheetId="55" r:id="rId14"/>
    <sheet name="ODD 12" sheetId="56" r:id="rId15"/>
    <sheet name="ODD 13" sheetId="57" r:id="rId16"/>
    <sheet name="ODD 14" sheetId="58" r:id="rId17"/>
    <sheet name="ODD 15" sheetId="59" r:id="rId18"/>
    <sheet name="ODD 16" sheetId="60" r:id="rId19"/>
    <sheet name="ODD 17" sheetId="61" r:id="rId20"/>
    <sheet name="Résultats détaillés" sheetId="45" r:id="rId21"/>
    <sheet name="Priorisation" sheetId="44" state="hidden" r:id="rId22"/>
    <sheet name="Résultats synthèse" sheetId="65" r:id="rId23"/>
    <sheet name="GraphiqueParODD" sheetId="67" r:id="rId24"/>
    <sheet name="Modalités d'interprétation" sheetId="43" r:id="rId25"/>
  </sheets>
  <externalReferences>
    <externalReference r:id="rId26"/>
  </externalReferences>
  <definedNames>
    <definedName name="HTML_CodePage" hidden="1">1252</definedName>
    <definedName name="HTML_Control" localSheetId="23" hidden="1">{"'Pôle écologique'!$B$2:$K$23"}</definedName>
    <definedName name="HTML_Control" hidden="1">{"'Pôle écologique'!$B$2:$K$23"}</definedName>
    <definedName name="HTML_Description" hidden="1">""</definedName>
    <definedName name="HTML_Email" hidden="1">""</definedName>
    <definedName name="HTML_Header" hidden="1">"Pôle écologique"</definedName>
    <definedName name="HTML_LastUpdate" hidden="1">"22/09/99"</definedName>
    <definedName name="HTML_LineAfter" hidden="1">FALSE</definedName>
    <definedName name="HTML_LineBefore" hidden="1">FALSE</definedName>
    <definedName name="HTML_Name" hidden="1">"Claude Villeneuve"</definedName>
    <definedName name="HTML_OBDlg2" hidden="1">TRUE</definedName>
    <definedName name="HTML_OBDlg4" hidden="1">TRUE</definedName>
    <definedName name="HTML_OS" hidden="1">1</definedName>
    <definedName name="HTML_PathFileMac" hidden="1">"Disque Dur:Desktop Folder:Francois page web:Grille:tab1dgrilledd.html"</definedName>
    <definedName name="HTML_Title" hidden="1">"Pôle écologique"</definedName>
    <definedName name="liste_évaluation">[1]Grille!$K$6:$K$10</definedName>
    <definedName name="_xlnm.Print_Area" localSheetId="23">GraphiqueParODD!#REF!</definedName>
    <definedName name="_xlnm.Print_Area" localSheetId="20">'Résultats détaillés'!$B$2:$BK$196</definedName>
    <definedName name="_xlnm.Print_Area" localSheetId="22">'Résultats synthèse'!$C$2:$M$20</definedName>
    <definedName name="valeurs" localSheetId="23">#REF!</definedName>
    <definedName name="valeurs" localSheetId="1">#REF!</definedName>
    <definedName name="valeurs" localSheetId="3">#REF!</definedName>
    <definedName name="valeurs" localSheetId="12">#REF!</definedName>
    <definedName name="valeurs" localSheetId="13">#REF!</definedName>
    <definedName name="valeurs" localSheetId="14">#REF!</definedName>
    <definedName name="valeurs" localSheetId="15">#REF!</definedName>
    <definedName name="valeurs" localSheetId="16">#REF!</definedName>
    <definedName name="valeurs" localSheetId="17">#REF!</definedName>
    <definedName name="valeurs" localSheetId="18">#REF!</definedName>
    <definedName name="valeurs" localSheetId="19">#REF!</definedName>
    <definedName name="valeurs" localSheetId="5">#REF!</definedName>
    <definedName name="valeurs" localSheetId="6">#REF!</definedName>
    <definedName name="valeurs" localSheetId="7">#REF!</definedName>
    <definedName name="valeurs" localSheetId="8">#REF!</definedName>
    <definedName name="valeurs" localSheetId="9">#REF!</definedName>
    <definedName name="valeurs" localSheetId="10">#REF!</definedName>
    <definedName name="valeurs" localSheetId="11">#REF!</definedName>
    <definedName name="valeurs">#REF!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45" l="1"/>
  <c r="G5" i="45"/>
  <c r="F5" i="45"/>
  <c r="E5" i="45"/>
  <c r="H6" i="45"/>
  <c r="G6" i="45"/>
  <c r="F6" i="45"/>
  <c r="E6" i="45"/>
  <c r="K6" i="45" l="1"/>
  <c r="E7" i="45"/>
  <c r="F7" i="45"/>
  <c r="E8" i="45"/>
  <c r="F8" i="45"/>
  <c r="E9" i="45"/>
  <c r="F9" i="45"/>
  <c r="E10" i="45"/>
  <c r="F10" i="45"/>
  <c r="E11" i="45"/>
  <c r="F11" i="45"/>
  <c r="E13" i="45"/>
  <c r="F13" i="45"/>
  <c r="E14" i="45"/>
  <c r="F14" i="45"/>
  <c r="E15" i="45"/>
  <c r="K15" i="45" s="1"/>
  <c r="F15" i="45"/>
  <c r="E16" i="45"/>
  <c r="F16" i="45"/>
  <c r="E17" i="45"/>
  <c r="F17" i="45"/>
  <c r="E18" i="45"/>
  <c r="F18" i="45"/>
  <c r="E19" i="45"/>
  <c r="F19" i="45"/>
  <c r="E20" i="45"/>
  <c r="F20" i="45"/>
  <c r="E22" i="45"/>
  <c r="F22" i="45"/>
  <c r="E57" i="45"/>
  <c r="F57" i="45"/>
  <c r="E66" i="45"/>
  <c r="K66" i="45" s="1"/>
  <c r="F66" i="45"/>
  <c r="E85" i="45"/>
  <c r="F85" i="45"/>
  <c r="E86" i="45"/>
  <c r="F86" i="45"/>
  <c r="E87" i="45"/>
  <c r="F87" i="45"/>
  <c r="E145" i="45"/>
  <c r="K145" i="45" s="1"/>
  <c r="F145" i="45"/>
  <c r="E146" i="45"/>
  <c r="F146" i="45"/>
  <c r="E196" i="45"/>
  <c r="F196" i="45"/>
  <c r="E195" i="45"/>
  <c r="F195" i="45"/>
  <c r="E171" i="45"/>
  <c r="K171" i="45" s="1"/>
  <c r="L171" i="45" s="1"/>
  <c r="BS171" i="45" s="1"/>
  <c r="F171" i="45"/>
  <c r="J3" i="45"/>
  <c r="I3" i="45"/>
  <c r="H3" i="45"/>
  <c r="G3" i="45"/>
  <c r="F3" i="45"/>
  <c r="E3" i="45"/>
  <c r="K31" i="61"/>
  <c r="N31" i="61" s="1"/>
  <c r="S29" i="61"/>
  <c r="J29" i="61" s="1"/>
  <c r="S28" i="61"/>
  <c r="J28" i="61" s="1"/>
  <c r="S26" i="61"/>
  <c r="J26" i="61" s="1"/>
  <c r="S25" i="61"/>
  <c r="J25" i="61" s="1"/>
  <c r="S24" i="61"/>
  <c r="J24" i="61" s="1"/>
  <c r="S21" i="61"/>
  <c r="J21" i="61" s="1"/>
  <c r="S20" i="61"/>
  <c r="J20" i="61" s="1"/>
  <c r="S19" i="61"/>
  <c r="J19" i="61" s="1"/>
  <c r="S17" i="61"/>
  <c r="J17" i="61" s="1"/>
  <c r="S15" i="61"/>
  <c r="J15" i="61" s="1"/>
  <c r="S14" i="61"/>
  <c r="J14" i="61" s="1"/>
  <c r="S13" i="61"/>
  <c r="J13" i="61" s="1"/>
  <c r="S11" i="61"/>
  <c r="J11" i="61" s="1"/>
  <c r="S10" i="61"/>
  <c r="J10" i="61" s="1"/>
  <c r="S9" i="61"/>
  <c r="J9" i="61" s="1"/>
  <c r="S8" i="61"/>
  <c r="J8" i="61" s="1"/>
  <c r="S8" i="60"/>
  <c r="J8" i="60" s="1"/>
  <c r="S9" i="60"/>
  <c r="J9" i="60" s="1"/>
  <c r="S10" i="60"/>
  <c r="J10" i="60" s="1"/>
  <c r="S11" i="60"/>
  <c r="J11" i="60" s="1"/>
  <c r="S12" i="60"/>
  <c r="J12" i="60" s="1"/>
  <c r="S13" i="60"/>
  <c r="J13" i="60" s="1"/>
  <c r="S14" i="60"/>
  <c r="J14" i="60" s="1"/>
  <c r="D2" i="65"/>
  <c r="D20" i="65"/>
  <c r="D19" i="65"/>
  <c r="D18" i="65"/>
  <c r="D17" i="65"/>
  <c r="D16" i="65"/>
  <c r="D15" i="65"/>
  <c r="D14" i="65"/>
  <c r="D13" i="65"/>
  <c r="D12" i="65"/>
  <c r="D11" i="65"/>
  <c r="D10" i="65"/>
  <c r="D9" i="65"/>
  <c r="D8" i="65"/>
  <c r="D7" i="65"/>
  <c r="D6" i="65"/>
  <c r="D5" i="65"/>
  <c r="D4" i="65"/>
  <c r="E2" i="65"/>
  <c r="F2" i="65"/>
  <c r="G2" i="65"/>
  <c r="H2" i="65"/>
  <c r="I2" i="65"/>
  <c r="J2" i="65"/>
  <c r="K2" i="65"/>
  <c r="L2" i="65"/>
  <c r="M2" i="65"/>
  <c r="BO12" i="45"/>
  <c r="C5" i="65" s="1"/>
  <c r="BO4" i="45"/>
  <c r="C4" i="65" s="1"/>
  <c r="K9" i="46"/>
  <c r="M9" i="46" s="1"/>
  <c r="B170" i="45"/>
  <c r="BO170" i="45" s="1"/>
  <c r="C20" i="65" s="1"/>
  <c r="B157" i="45"/>
  <c r="BO157" i="45" s="1"/>
  <c r="C19" i="65" s="1"/>
  <c r="B144" i="45"/>
  <c r="BO144" i="45" s="1"/>
  <c r="C18" i="65" s="1"/>
  <c r="B133" i="45"/>
  <c r="BO133" i="45" s="1"/>
  <c r="C17" i="65" s="1"/>
  <c r="B127" i="45"/>
  <c r="BO127" i="45" s="1"/>
  <c r="C16" i="65" s="1"/>
  <c r="B115" i="45"/>
  <c r="BO115" i="45" s="1"/>
  <c r="C15" i="65" s="1"/>
  <c r="B104" i="45"/>
  <c r="BO104" i="45" s="1"/>
  <c r="C14" i="65" s="1"/>
  <c r="B93" i="45"/>
  <c r="BO93" i="45" s="1"/>
  <c r="C13" i="65" s="1"/>
  <c r="B84" i="45"/>
  <c r="BO84" i="45" s="1"/>
  <c r="C12" i="65" s="1"/>
  <c r="B71" i="45"/>
  <c r="BO71" i="45" s="1"/>
  <c r="C11" i="65" s="1"/>
  <c r="B65" i="45"/>
  <c r="BO65" i="45" s="1"/>
  <c r="C10" i="65" s="1"/>
  <c r="B56" i="45"/>
  <c r="BO56" i="45" s="1"/>
  <c r="C9" i="65" s="1"/>
  <c r="B46" i="45"/>
  <c r="BO46" i="45" s="1"/>
  <c r="C8" i="65" s="1"/>
  <c r="B35" i="45"/>
  <c r="BO35" i="45" s="1"/>
  <c r="C7" i="65" s="1"/>
  <c r="B21" i="45"/>
  <c r="BO21" i="45" s="1"/>
  <c r="C6" i="65" s="1"/>
  <c r="BI196" i="45"/>
  <c r="BI195" i="45"/>
  <c r="I196" i="45"/>
  <c r="BL196" i="45" s="1"/>
  <c r="H196" i="45"/>
  <c r="G196" i="45"/>
  <c r="BH196" i="45" s="1"/>
  <c r="D196" i="45"/>
  <c r="BM196" i="45" s="1"/>
  <c r="I195" i="45"/>
  <c r="BL195" i="45" s="1"/>
  <c r="H195" i="45"/>
  <c r="G195" i="45"/>
  <c r="BH195" i="45" s="1"/>
  <c r="D195" i="45"/>
  <c r="BM195" i="45" s="1"/>
  <c r="BI193" i="45"/>
  <c r="BI192" i="45"/>
  <c r="I193" i="45"/>
  <c r="BL193" i="45" s="1"/>
  <c r="H193" i="45"/>
  <c r="G193" i="45"/>
  <c r="BH193" i="45" s="1"/>
  <c r="F193" i="45"/>
  <c r="E193" i="45"/>
  <c r="D193" i="45"/>
  <c r="BM193" i="45" s="1"/>
  <c r="I192" i="45"/>
  <c r="BL192" i="45" s="1"/>
  <c r="H192" i="45"/>
  <c r="G192" i="45"/>
  <c r="BH192" i="45" s="1"/>
  <c r="F192" i="45"/>
  <c r="E192" i="45"/>
  <c r="D192" i="45"/>
  <c r="BM192" i="45" s="1"/>
  <c r="BI190" i="45"/>
  <c r="BI189" i="45"/>
  <c r="BI188" i="45"/>
  <c r="I190" i="45"/>
  <c r="BL190" i="45" s="1"/>
  <c r="H190" i="45"/>
  <c r="G190" i="45"/>
  <c r="BH190" i="45" s="1"/>
  <c r="F190" i="45"/>
  <c r="E190" i="45"/>
  <c r="D190" i="45"/>
  <c r="BM190" i="45" s="1"/>
  <c r="I189" i="45"/>
  <c r="BL189" i="45" s="1"/>
  <c r="H189" i="45"/>
  <c r="G189" i="45"/>
  <c r="BH189" i="45" s="1"/>
  <c r="F189" i="45"/>
  <c r="E189" i="45"/>
  <c r="D189" i="45"/>
  <c r="BM189" i="45" s="1"/>
  <c r="I188" i="45"/>
  <c r="BL188" i="45" s="1"/>
  <c r="H188" i="45"/>
  <c r="G188" i="45"/>
  <c r="BH188" i="45" s="1"/>
  <c r="F188" i="45"/>
  <c r="E188" i="45"/>
  <c r="D188" i="45"/>
  <c r="BM188" i="45" s="1"/>
  <c r="BI185" i="45"/>
  <c r="BI184" i="45"/>
  <c r="BI183" i="45"/>
  <c r="I185" i="45"/>
  <c r="BL185" i="45" s="1"/>
  <c r="H185" i="45"/>
  <c r="G185" i="45"/>
  <c r="BH185" i="45" s="1"/>
  <c r="F185" i="45"/>
  <c r="E185" i="45"/>
  <c r="D185" i="45"/>
  <c r="BM185" i="45" s="1"/>
  <c r="I184" i="45"/>
  <c r="BL184" i="45" s="1"/>
  <c r="H184" i="45"/>
  <c r="G184" i="45"/>
  <c r="BH184" i="45" s="1"/>
  <c r="F184" i="45"/>
  <c r="E184" i="45"/>
  <c r="K184" i="45" s="1"/>
  <c r="D184" i="45"/>
  <c r="BM184" i="45" s="1"/>
  <c r="I183" i="45"/>
  <c r="BL183" i="45" s="1"/>
  <c r="H183" i="45"/>
  <c r="G183" i="45"/>
  <c r="BH183" i="45" s="1"/>
  <c r="F183" i="45"/>
  <c r="E183" i="45"/>
  <c r="D183" i="45"/>
  <c r="BM183" i="45" s="1"/>
  <c r="BI181" i="45"/>
  <c r="I181" i="45"/>
  <c r="BL181" i="45" s="1"/>
  <c r="H181" i="45"/>
  <c r="G181" i="45"/>
  <c r="BH181" i="45" s="1"/>
  <c r="F181" i="45"/>
  <c r="E181" i="45"/>
  <c r="D181" i="45"/>
  <c r="BM181" i="45" s="1"/>
  <c r="BI175" i="45"/>
  <c r="BI174" i="45"/>
  <c r="BI173" i="45"/>
  <c r="BI172" i="45"/>
  <c r="BI171" i="45"/>
  <c r="BI179" i="45"/>
  <c r="BI178" i="45"/>
  <c r="BI177" i="45"/>
  <c r="I179" i="45"/>
  <c r="BL179" i="45" s="1"/>
  <c r="H179" i="45"/>
  <c r="G179" i="45"/>
  <c r="BH179" i="45" s="1"/>
  <c r="F179" i="45"/>
  <c r="E179" i="45"/>
  <c r="K179" i="45" s="1"/>
  <c r="D179" i="45"/>
  <c r="BM179" i="45" s="1"/>
  <c r="I178" i="45"/>
  <c r="BL178" i="45" s="1"/>
  <c r="H178" i="45"/>
  <c r="G178" i="45"/>
  <c r="BH178" i="45" s="1"/>
  <c r="F178" i="45"/>
  <c r="E178" i="45"/>
  <c r="D178" i="45"/>
  <c r="BM178" i="45" s="1"/>
  <c r="I177" i="45"/>
  <c r="BL177" i="45" s="1"/>
  <c r="H177" i="45"/>
  <c r="G177" i="45"/>
  <c r="BH177" i="45" s="1"/>
  <c r="F177" i="45"/>
  <c r="E177" i="45"/>
  <c r="D177" i="45"/>
  <c r="BM177" i="45" s="1"/>
  <c r="I175" i="45"/>
  <c r="BL175" i="45" s="1"/>
  <c r="H175" i="45"/>
  <c r="G175" i="45"/>
  <c r="BH175" i="45" s="1"/>
  <c r="F175" i="45"/>
  <c r="E175" i="45"/>
  <c r="D175" i="45"/>
  <c r="BM175" i="45" s="1"/>
  <c r="I174" i="45"/>
  <c r="BL174" i="45" s="1"/>
  <c r="H174" i="45"/>
  <c r="G174" i="45"/>
  <c r="BH174" i="45" s="1"/>
  <c r="F174" i="45"/>
  <c r="E174" i="45"/>
  <c r="D174" i="45"/>
  <c r="BM174" i="45" s="1"/>
  <c r="I173" i="45"/>
  <c r="BL173" i="45" s="1"/>
  <c r="H173" i="45"/>
  <c r="G173" i="45"/>
  <c r="BH173" i="45" s="1"/>
  <c r="F173" i="45"/>
  <c r="E173" i="45"/>
  <c r="D173" i="45"/>
  <c r="BM173" i="45" s="1"/>
  <c r="I172" i="45"/>
  <c r="BL172" i="45" s="1"/>
  <c r="H172" i="45"/>
  <c r="G172" i="45"/>
  <c r="BH172" i="45" s="1"/>
  <c r="F172" i="45"/>
  <c r="E172" i="45"/>
  <c r="D172" i="45"/>
  <c r="BM172" i="45" s="1"/>
  <c r="I171" i="45"/>
  <c r="BL171" i="45" s="1"/>
  <c r="H171" i="45"/>
  <c r="G171" i="45"/>
  <c r="BH171" i="45" s="1"/>
  <c r="BI169" i="45"/>
  <c r="BI168" i="45"/>
  <c r="BI167" i="45"/>
  <c r="BI166" i="45"/>
  <c r="BI165" i="45"/>
  <c r="BI164" i="45"/>
  <c r="BI163" i="45"/>
  <c r="BI162" i="45"/>
  <c r="BI161" i="45"/>
  <c r="BI160" i="45"/>
  <c r="BI159" i="45"/>
  <c r="BI158" i="45"/>
  <c r="I169" i="45"/>
  <c r="BL169" i="45" s="1"/>
  <c r="H169" i="45"/>
  <c r="G169" i="45"/>
  <c r="BH169" i="45" s="1"/>
  <c r="F169" i="45"/>
  <c r="E169" i="45"/>
  <c r="D169" i="45"/>
  <c r="BM169" i="45" s="1"/>
  <c r="I168" i="45"/>
  <c r="BL168" i="45" s="1"/>
  <c r="H168" i="45"/>
  <c r="G168" i="45"/>
  <c r="BH168" i="45" s="1"/>
  <c r="F168" i="45"/>
  <c r="E168" i="45"/>
  <c r="D168" i="45"/>
  <c r="BM168" i="45" s="1"/>
  <c r="I167" i="45"/>
  <c r="BL167" i="45" s="1"/>
  <c r="H167" i="45"/>
  <c r="G167" i="45"/>
  <c r="BH167" i="45" s="1"/>
  <c r="F167" i="45"/>
  <c r="E167" i="45"/>
  <c r="D167" i="45"/>
  <c r="BM167" i="45" s="1"/>
  <c r="I166" i="45"/>
  <c r="BL166" i="45" s="1"/>
  <c r="H166" i="45"/>
  <c r="G166" i="45"/>
  <c r="BH166" i="45" s="1"/>
  <c r="F166" i="45"/>
  <c r="E166" i="45"/>
  <c r="D166" i="45"/>
  <c r="BM166" i="45" s="1"/>
  <c r="I165" i="45"/>
  <c r="BL165" i="45" s="1"/>
  <c r="H165" i="45"/>
  <c r="G165" i="45"/>
  <c r="BH165" i="45" s="1"/>
  <c r="F165" i="45"/>
  <c r="E165" i="45"/>
  <c r="D165" i="45"/>
  <c r="BM165" i="45" s="1"/>
  <c r="I164" i="45"/>
  <c r="BL164" i="45" s="1"/>
  <c r="H164" i="45"/>
  <c r="G164" i="45"/>
  <c r="BH164" i="45" s="1"/>
  <c r="F164" i="45"/>
  <c r="E164" i="45"/>
  <c r="D164" i="45"/>
  <c r="BM164" i="45" s="1"/>
  <c r="I163" i="45"/>
  <c r="BL163" i="45" s="1"/>
  <c r="H163" i="45"/>
  <c r="G163" i="45"/>
  <c r="BH163" i="45" s="1"/>
  <c r="F163" i="45"/>
  <c r="E163" i="45"/>
  <c r="D163" i="45"/>
  <c r="BM163" i="45" s="1"/>
  <c r="I162" i="45"/>
  <c r="BL162" i="45" s="1"/>
  <c r="H162" i="45"/>
  <c r="G162" i="45"/>
  <c r="BH162" i="45" s="1"/>
  <c r="F162" i="45"/>
  <c r="E162" i="45"/>
  <c r="D162" i="45"/>
  <c r="BM162" i="45" s="1"/>
  <c r="I161" i="45"/>
  <c r="BL161" i="45" s="1"/>
  <c r="H161" i="45"/>
  <c r="G161" i="45"/>
  <c r="BH161" i="45" s="1"/>
  <c r="F161" i="45"/>
  <c r="E161" i="45"/>
  <c r="D161" i="45"/>
  <c r="BM161" i="45" s="1"/>
  <c r="I160" i="45"/>
  <c r="BL160" i="45" s="1"/>
  <c r="H160" i="45"/>
  <c r="G160" i="45"/>
  <c r="BH160" i="45" s="1"/>
  <c r="F160" i="45"/>
  <c r="E160" i="45"/>
  <c r="D160" i="45"/>
  <c r="BM160" i="45" s="1"/>
  <c r="I159" i="45"/>
  <c r="BL159" i="45" s="1"/>
  <c r="H159" i="45"/>
  <c r="G159" i="45"/>
  <c r="BH159" i="45" s="1"/>
  <c r="F159" i="45"/>
  <c r="E159" i="45"/>
  <c r="D159" i="45"/>
  <c r="BM159" i="45" s="1"/>
  <c r="I158" i="45"/>
  <c r="BL158" i="45" s="1"/>
  <c r="H158" i="45"/>
  <c r="G158" i="45"/>
  <c r="BH158" i="45" s="1"/>
  <c r="F158" i="45"/>
  <c r="E158" i="45"/>
  <c r="BI156" i="45"/>
  <c r="BI155" i="45"/>
  <c r="BI154" i="45"/>
  <c r="BI153" i="45"/>
  <c r="BI152" i="45"/>
  <c r="BI151" i="45"/>
  <c r="BI150" i="45"/>
  <c r="BI149" i="45"/>
  <c r="BI148" i="45"/>
  <c r="BI147" i="45"/>
  <c r="BI146" i="45"/>
  <c r="BI145" i="45"/>
  <c r="I156" i="45"/>
  <c r="BL156" i="45" s="1"/>
  <c r="H156" i="45"/>
  <c r="G156" i="45"/>
  <c r="BH156" i="45" s="1"/>
  <c r="F156" i="45"/>
  <c r="E156" i="45"/>
  <c r="D156" i="45"/>
  <c r="BM156" i="45" s="1"/>
  <c r="I155" i="45"/>
  <c r="BL155" i="45" s="1"/>
  <c r="H155" i="45"/>
  <c r="G155" i="45"/>
  <c r="BH155" i="45" s="1"/>
  <c r="F155" i="45"/>
  <c r="E155" i="45"/>
  <c r="D155" i="45"/>
  <c r="BM155" i="45" s="1"/>
  <c r="I154" i="45"/>
  <c r="BL154" i="45" s="1"/>
  <c r="H154" i="45"/>
  <c r="G154" i="45"/>
  <c r="BH154" i="45" s="1"/>
  <c r="F154" i="45"/>
  <c r="E154" i="45"/>
  <c r="D154" i="45"/>
  <c r="BM154" i="45" s="1"/>
  <c r="I153" i="45"/>
  <c r="BL153" i="45" s="1"/>
  <c r="H153" i="45"/>
  <c r="G153" i="45"/>
  <c r="BH153" i="45" s="1"/>
  <c r="F153" i="45"/>
  <c r="E153" i="45"/>
  <c r="D153" i="45"/>
  <c r="BM153" i="45" s="1"/>
  <c r="I152" i="45"/>
  <c r="BL152" i="45" s="1"/>
  <c r="H152" i="45"/>
  <c r="G152" i="45"/>
  <c r="BH152" i="45" s="1"/>
  <c r="F152" i="45"/>
  <c r="E152" i="45"/>
  <c r="D152" i="45"/>
  <c r="BM152" i="45" s="1"/>
  <c r="I151" i="45"/>
  <c r="BL151" i="45" s="1"/>
  <c r="H151" i="45"/>
  <c r="G151" i="45"/>
  <c r="BH151" i="45" s="1"/>
  <c r="F151" i="45"/>
  <c r="E151" i="45"/>
  <c r="D151" i="45"/>
  <c r="BM151" i="45" s="1"/>
  <c r="I150" i="45"/>
  <c r="BL150" i="45" s="1"/>
  <c r="H150" i="45"/>
  <c r="G150" i="45"/>
  <c r="BH150" i="45" s="1"/>
  <c r="F150" i="45"/>
  <c r="E150" i="45"/>
  <c r="D150" i="45"/>
  <c r="BM150" i="45" s="1"/>
  <c r="I149" i="45"/>
  <c r="BL149" i="45" s="1"/>
  <c r="H149" i="45"/>
  <c r="G149" i="45"/>
  <c r="BH149" i="45" s="1"/>
  <c r="F149" i="45"/>
  <c r="E149" i="45"/>
  <c r="D149" i="45"/>
  <c r="BM149" i="45" s="1"/>
  <c r="I148" i="45"/>
  <c r="BL148" i="45" s="1"/>
  <c r="H148" i="45"/>
  <c r="G148" i="45"/>
  <c r="BH148" i="45" s="1"/>
  <c r="F148" i="45"/>
  <c r="E148" i="45"/>
  <c r="D148" i="45"/>
  <c r="BM148" i="45" s="1"/>
  <c r="I147" i="45"/>
  <c r="BL147" i="45" s="1"/>
  <c r="H147" i="45"/>
  <c r="G147" i="45"/>
  <c r="BH147" i="45" s="1"/>
  <c r="F147" i="45"/>
  <c r="E147" i="45"/>
  <c r="D147" i="45"/>
  <c r="BM147" i="45" s="1"/>
  <c r="I146" i="45"/>
  <c r="BL146" i="45" s="1"/>
  <c r="H146" i="45"/>
  <c r="G146" i="45"/>
  <c r="BH146" i="45" s="1"/>
  <c r="D146" i="45"/>
  <c r="BM146" i="45" s="1"/>
  <c r="I145" i="45"/>
  <c r="BL145" i="45" s="1"/>
  <c r="H145" i="45"/>
  <c r="G145" i="45"/>
  <c r="BH145" i="45" s="1"/>
  <c r="BI143" i="45"/>
  <c r="BI142" i="45"/>
  <c r="BI141" i="45"/>
  <c r="BI140" i="45"/>
  <c r="BI139" i="45"/>
  <c r="BI138" i="45"/>
  <c r="BI137" i="45"/>
  <c r="BI136" i="45"/>
  <c r="BI135" i="45"/>
  <c r="BI134" i="45"/>
  <c r="I143" i="45"/>
  <c r="BL143" i="45" s="1"/>
  <c r="H143" i="45"/>
  <c r="G143" i="45"/>
  <c r="BH143" i="45" s="1"/>
  <c r="F143" i="45"/>
  <c r="E143" i="45"/>
  <c r="D143" i="45"/>
  <c r="BM143" i="45" s="1"/>
  <c r="I142" i="45"/>
  <c r="BL142" i="45" s="1"/>
  <c r="H142" i="45"/>
  <c r="G142" i="45"/>
  <c r="BH142" i="45" s="1"/>
  <c r="F142" i="45"/>
  <c r="E142" i="45"/>
  <c r="D142" i="45"/>
  <c r="BM142" i="45" s="1"/>
  <c r="I141" i="45"/>
  <c r="BL141" i="45" s="1"/>
  <c r="H141" i="45"/>
  <c r="G141" i="45"/>
  <c r="BH141" i="45" s="1"/>
  <c r="F141" i="45"/>
  <c r="E141" i="45"/>
  <c r="D141" i="45"/>
  <c r="BM141" i="45" s="1"/>
  <c r="I140" i="45"/>
  <c r="BL140" i="45" s="1"/>
  <c r="H140" i="45"/>
  <c r="G140" i="45"/>
  <c r="BH140" i="45" s="1"/>
  <c r="F140" i="45"/>
  <c r="E140" i="45"/>
  <c r="D140" i="45"/>
  <c r="BM140" i="45" s="1"/>
  <c r="I139" i="45"/>
  <c r="BL139" i="45" s="1"/>
  <c r="H139" i="45"/>
  <c r="G139" i="45"/>
  <c r="BH139" i="45" s="1"/>
  <c r="F139" i="45"/>
  <c r="E139" i="45"/>
  <c r="D139" i="45"/>
  <c r="BM139" i="45" s="1"/>
  <c r="I138" i="45"/>
  <c r="BL138" i="45" s="1"/>
  <c r="H138" i="45"/>
  <c r="G138" i="45"/>
  <c r="BH138" i="45" s="1"/>
  <c r="F138" i="45"/>
  <c r="E138" i="45"/>
  <c r="D138" i="45"/>
  <c r="BM138" i="45" s="1"/>
  <c r="I137" i="45"/>
  <c r="BL137" i="45" s="1"/>
  <c r="H137" i="45"/>
  <c r="G137" i="45"/>
  <c r="BH137" i="45" s="1"/>
  <c r="F137" i="45"/>
  <c r="E137" i="45"/>
  <c r="K137" i="45" s="1"/>
  <c r="P137" i="45" s="1"/>
  <c r="BW137" i="45" s="1"/>
  <c r="D137" i="45"/>
  <c r="BM137" i="45" s="1"/>
  <c r="I136" i="45"/>
  <c r="BL136" i="45" s="1"/>
  <c r="H136" i="45"/>
  <c r="G136" i="45"/>
  <c r="BH136" i="45" s="1"/>
  <c r="F136" i="45"/>
  <c r="E136" i="45"/>
  <c r="D136" i="45"/>
  <c r="BM136" i="45" s="1"/>
  <c r="I135" i="45"/>
  <c r="BL135" i="45" s="1"/>
  <c r="H135" i="45"/>
  <c r="G135" i="45"/>
  <c r="BH135" i="45" s="1"/>
  <c r="F135" i="45"/>
  <c r="E135" i="45"/>
  <c r="D135" i="45"/>
  <c r="BM135" i="45" s="1"/>
  <c r="I134" i="45"/>
  <c r="BL134" i="45" s="1"/>
  <c r="H134" i="45"/>
  <c r="G134" i="45"/>
  <c r="BH134" i="45" s="1"/>
  <c r="F134" i="45"/>
  <c r="E134" i="45"/>
  <c r="BI132" i="45"/>
  <c r="BI131" i="45"/>
  <c r="BI130" i="45"/>
  <c r="BI129" i="45"/>
  <c r="BI128" i="45"/>
  <c r="I132" i="45"/>
  <c r="BL132" i="45" s="1"/>
  <c r="H132" i="45"/>
  <c r="G132" i="45"/>
  <c r="BH132" i="45" s="1"/>
  <c r="F132" i="45"/>
  <c r="E132" i="45"/>
  <c r="D132" i="45"/>
  <c r="BM132" i="45" s="1"/>
  <c r="I131" i="45"/>
  <c r="BL131" i="45" s="1"/>
  <c r="H131" i="45"/>
  <c r="G131" i="45"/>
  <c r="BH131" i="45" s="1"/>
  <c r="F131" i="45"/>
  <c r="E131" i="45"/>
  <c r="D131" i="45"/>
  <c r="BM131" i="45" s="1"/>
  <c r="I130" i="45"/>
  <c r="BL130" i="45" s="1"/>
  <c r="H130" i="45"/>
  <c r="G130" i="45"/>
  <c r="BH130" i="45" s="1"/>
  <c r="F130" i="45"/>
  <c r="E130" i="45"/>
  <c r="D130" i="45"/>
  <c r="BM130" i="45" s="1"/>
  <c r="I129" i="45"/>
  <c r="BL129" i="45" s="1"/>
  <c r="H129" i="45"/>
  <c r="G129" i="45"/>
  <c r="BH129" i="45" s="1"/>
  <c r="F129" i="45"/>
  <c r="E129" i="45"/>
  <c r="D129" i="45"/>
  <c r="BM129" i="45" s="1"/>
  <c r="I128" i="45"/>
  <c r="BL128" i="45" s="1"/>
  <c r="H128" i="45"/>
  <c r="G128" i="45"/>
  <c r="BH128" i="45" s="1"/>
  <c r="F128" i="45"/>
  <c r="E128" i="45"/>
  <c r="BI126" i="45"/>
  <c r="BI125" i="45"/>
  <c r="BI124" i="45"/>
  <c r="BI123" i="45"/>
  <c r="BI122" i="45"/>
  <c r="BI121" i="45"/>
  <c r="BI120" i="45"/>
  <c r="BI119" i="45"/>
  <c r="BI118" i="45"/>
  <c r="BI117" i="45"/>
  <c r="BI116" i="45"/>
  <c r="I126" i="45"/>
  <c r="BL126" i="45" s="1"/>
  <c r="H126" i="45"/>
  <c r="G126" i="45"/>
  <c r="BH126" i="45" s="1"/>
  <c r="F126" i="45"/>
  <c r="E126" i="45"/>
  <c r="D126" i="45"/>
  <c r="BM126" i="45" s="1"/>
  <c r="I125" i="45"/>
  <c r="BL125" i="45" s="1"/>
  <c r="H125" i="45"/>
  <c r="G125" i="45"/>
  <c r="BH125" i="45" s="1"/>
  <c r="F125" i="45"/>
  <c r="E125" i="45"/>
  <c r="D125" i="45"/>
  <c r="BM125" i="45" s="1"/>
  <c r="I124" i="45"/>
  <c r="BL124" i="45" s="1"/>
  <c r="H124" i="45"/>
  <c r="G124" i="45"/>
  <c r="BH124" i="45" s="1"/>
  <c r="F124" i="45"/>
  <c r="E124" i="45"/>
  <c r="D124" i="45"/>
  <c r="BM124" i="45" s="1"/>
  <c r="I123" i="45"/>
  <c r="BL123" i="45" s="1"/>
  <c r="H123" i="45"/>
  <c r="G123" i="45"/>
  <c r="BH123" i="45" s="1"/>
  <c r="F123" i="45"/>
  <c r="E123" i="45"/>
  <c r="D123" i="45"/>
  <c r="BM123" i="45" s="1"/>
  <c r="I122" i="45"/>
  <c r="BL122" i="45" s="1"/>
  <c r="H122" i="45"/>
  <c r="G122" i="45"/>
  <c r="BH122" i="45" s="1"/>
  <c r="F122" i="45"/>
  <c r="E122" i="45"/>
  <c r="D122" i="45"/>
  <c r="BM122" i="45" s="1"/>
  <c r="I121" i="45"/>
  <c r="BL121" i="45" s="1"/>
  <c r="H121" i="45"/>
  <c r="G121" i="45"/>
  <c r="BH121" i="45" s="1"/>
  <c r="F121" i="45"/>
  <c r="E121" i="45"/>
  <c r="D121" i="45"/>
  <c r="BM121" i="45" s="1"/>
  <c r="I120" i="45"/>
  <c r="BL120" i="45" s="1"/>
  <c r="H120" i="45"/>
  <c r="G120" i="45"/>
  <c r="BH120" i="45" s="1"/>
  <c r="F120" i="45"/>
  <c r="E120" i="45"/>
  <c r="K120" i="45" s="1"/>
  <c r="D120" i="45"/>
  <c r="BM120" i="45" s="1"/>
  <c r="I119" i="45"/>
  <c r="BL119" i="45" s="1"/>
  <c r="H119" i="45"/>
  <c r="G119" i="45"/>
  <c r="BH119" i="45" s="1"/>
  <c r="F119" i="45"/>
  <c r="E119" i="45"/>
  <c r="D119" i="45"/>
  <c r="BM119" i="45" s="1"/>
  <c r="I118" i="45"/>
  <c r="BL118" i="45" s="1"/>
  <c r="H118" i="45"/>
  <c r="G118" i="45"/>
  <c r="BH118" i="45" s="1"/>
  <c r="F118" i="45"/>
  <c r="E118" i="45"/>
  <c r="D118" i="45"/>
  <c r="BM118" i="45" s="1"/>
  <c r="I117" i="45"/>
  <c r="BL117" i="45" s="1"/>
  <c r="H117" i="45"/>
  <c r="G117" i="45"/>
  <c r="BH117" i="45" s="1"/>
  <c r="F117" i="45"/>
  <c r="E117" i="45"/>
  <c r="D117" i="45"/>
  <c r="BM117" i="45" s="1"/>
  <c r="I116" i="45"/>
  <c r="BL116" i="45" s="1"/>
  <c r="H116" i="45"/>
  <c r="G116" i="45"/>
  <c r="BH116" i="45" s="1"/>
  <c r="F116" i="45"/>
  <c r="E116" i="45"/>
  <c r="K116" i="45" s="1"/>
  <c r="M116" i="45" s="1"/>
  <c r="BT116" i="45" s="1"/>
  <c r="BI114" i="45"/>
  <c r="BI113" i="45"/>
  <c r="BI112" i="45"/>
  <c r="BI111" i="45"/>
  <c r="BI110" i="45"/>
  <c r="BI109" i="45"/>
  <c r="BI108" i="45"/>
  <c r="BI107" i="45"/>
  <c r="BI106" i="45"/>
  <c r="BI105" i="45"/>
  <c r="I114" i="45"/>
  <c r="BL114" i="45" s="1"/>
  <c r="H114" i="45"/>
  <c r="G114" i="45"/>
  <c r="BH114" i="45" s="1"/>
  <c r="F114" i="45"/>
  <c r="E114" i="45"/>
  <c r="D114" i="45"/>
  <c r="BM114" i="45" s="1"/>
  <c r="I113" i="45"/>
  <c r="BL113" i="45" s="1"/>
  <c r="H113" i="45"/>
  <c r="G113" i="45"/>
  <c r="BH113" i="45" s="1"/>
  <c r="F113" i="45"/>
  <c r="E113" i="45"/>
  <c r="D113" i="45"/>
  <c r="BM113" i="45" s="1"/>
  <c r="I112" i="45"/>
  <c r="BL112" i="45" s="1"/>
  <c r="H112" i="45"/>
  <c r="G112" i="45"/>
  <c r="BH112" i="45" s="1"/>
  <c r="F112" i="45"/>
  <c r="E112" i="45"/>
  <c r="K112" i="45" s="1"/>
  <c r="D112" i="45"/>
  <c r="BM112" i="45" s="1"/>
  <c r="I111" i="45"/>
  <c r="BL111" i="45" s="1"/>
  <c r="H111" i="45"/>
  <c r="G111" i="45"/>
  <c r="BH111" i="45" s="1"/>
  <c r="F111" i="45"/>
  <c r="E111" i="45"/>
  <c r="D111" i="45"/>
  <c r="BM111" i="45" s="1"/>
  <c r="I110" i="45"/>
  <c r="BL110" i="45" s="1"/>
  <c r="H110" i="45"/>
  <c r="G110" i="45"/>
  <c r="BH110" i="45" s="1"/>
  <c r="F110" i="45"/>
  <c r="E110" i="45"/>
  <c r="D110" i="45"/>
  <c r="BM110" i="45" s="1"/>
  <c r="I109" i="45"/>
  <c r="BL109" i="45" s="1"/>
  <c r="H109" i="45"/>
  <c r="G109" i="45"/>
  <c r="BH109" i="45" s="1"/>
  <c r="F109" i="45"/>
  <c r="E109" i="45"/>
  <c r="D109" i="45"/>
  <c r="BM109" i="45" s="1"/>
  <c r="I108" i="45"/>
  <c r="BL108" i="45" s="1"/>
  <c r="H108" i="45"/>
  <c r="G108" i="45"/>
  <c r="BH108" i="45" s="1"/>
  <c r="F108" i="45"/>
  <c r="E108" i="45"/>
  <c r="D108" i="45"/>
  <c r="BM108" i="45" s="1"/>
  <c r="I107" i="45"/>
  <c r="BL107" i="45" s="1"/>
  <c r="H107" i="45"/>
  <c r="G107" i="45"/>
  <c r="BH107" i="45" s="1"/>
  <c r="F107" i="45"/>
  <c r="E107" i="45"/>
  <c r="D107" i="45"/>
  <c r="BM107" i="45" s="1"/>
  <c r="I106" i="45"/>
  <c r="BL106" i="45" s="1"/>
  <c r="H106" i="45"/>
  <c r="G106" i="45"/>
  <c r="BH106" i="45" s="1"/>
  <c r="F106" i="45"/>
  <c r="E106" i="45"/>
  <c r="D106" i="45"/>
  <c r="BM106" i="45" s="1"/>
  <c r="I105" i="45"/>
  <c r="BL105" i="45" s="1"/>
  <c r="H105" i="45"/>
  <c r="G105" i="45"/>
  <c r="BH105" i="45" s="1"/>
  <c r="F105" i="45"/>
  <c r="E105" i="45"/>
  <c r="BI103" i="45"/>
  <c r="BI102" i="45"/>
  <c r="BI101" i="45"/>
  <c r="BI100" i="45"/>
  <c r="BI99" i="45"/>
  <c r="BI98" i="45"/>
  <c r="BI97" i="45"/>
  <c r="BI96" i="45"/>
  <c r="BI95" i="45"/>
  <c r="BI94" i="45"/>
  <c r="I103" i="45"/>
  <c r="BL103" i="45" s="1"/>
  <c r="H103" i="45"/>
  <c r="G103" i="45"/>
  <c r="BH103" i="45" s="1"/>
  <c r="F103" i="45"/>
  <c r="E103" i="45"/>
  <c r="D103" i="45"/>
  <c r="BM103" i="45" s="1"/>
  <c r="I102" i="45"/>
  <c r="BL102" i="45" s="1"/>
  <c r="H102" i="45"/>
  <c r="G102" i="45"/>
  <c r="BH102" i="45" s="1"/>
  <c r="F102" i="45"/>
  <c r="E102" i="45"/>
  <c r="D102" i="45"/>
  <c r="BM102" i="45" s="1"/>
  <c r="I101" i="45"/>
  <c r="BL101" i="45" s="1"/>
  <c r="H101" i="45"/>
  <c r="G101" i="45"/>
  <c r="BH101" i="45" s="1"/>
  <c r="F101" i="45"/>
  <c r="E101" i="45"/>
  <c r="D101" i="45"/>
  <c r="BM101" i="45" s="1"/>
  <c r="I100" i="45"/>
  <c r="BL100" i="45" s="1"/>
  <c r="H100" i="45"/>
  <c r="G100" i="45"/>
  <c r="BH100" i="45" s="1"/>
  <c r="F100" i="45"/>
  <c r="E100" i="45"/>
  <c r="D100" i="45"/>
  <c r="BM100" i="45" s="1"/>
  <c r="I99" i="45"/>
  <c r="BL99" i="45" s="1"/>
  <c r="H99" i="45"/>
  <c r="G99" i="45"/>
  <c r="BH99" i="45" s="1"/>
  <c r="F99" i="45"/>
  <c r="E99" i="45"/>
  <c r="D99" i="45"/>
  <c r="BM99" i="45" s="1"/>
  <c r="I98" i="45"/>
  <c r="BL98" i="45" s="1"/>
  <c r="H98" i="45"/>
  <c r="G98" i="45"/>
  <c r="BH98" i="45" s="1"/>
  <c r="F98" i="45"/>
  <c r="E98" i="45"/>
  <c r="D98" i="45"/>
  <c r="BM98" i="45" s="1"/>
  <c r="I97" i="45"/>
  <c r="BL97" i="45" s="1"/>
  <c r="H97" i="45"/>
  <c r="G97" i="45"/>
  <c r="BH97" i="45" s="1"/>
  <c r="F97" i="45"/>
  <c r="E97" i="45"/>
  <c r="D97" i="45"/>
  <c r="BM97" i="45" s="1"/>
  <c r="I96" i="45"/>
  <c r="BL96" i="45" s="1"/>
  <c r="H96" i="45"/>
  <c r="G96" i="45"/>
  <c r="BH96" i="45" s="1"/>
  <c r="F96" i="45"/>
  <c r="E96" i="45"/>
  <c r="K96" i="45" s="1"/>
  <c r="D96" i="45"/>
  <c r="BM96" i="45" s="1"/>
  <c r="I95" i="45"/>
  <c r="BL95" i="45" s="1"/>
  <c r="H95" i="45"/>
  <c r="G95" i="45"/>
  <c r="BH95" i="45" s="1"/>
  <c r="F95" i="45"/>
  <c r="E95" i="45"/>
  <c r="D95" i="45"/>
  <c r="BM95" i="45" s="1"/>
  <c r="I94" i="45"/>
  <c r="BL94" i="45" s="1"/>
  <c r="H94" i="45"/>
  <c r="G94" i="45"/>
  <c r="BH94" i="45" s="1"/>
  <c r="F94" i="45"/>
  <c r="E94" i="45"/>
  <c r="BI92" i="45"/>
  <c r="BI91" i="45"/>
  <c r="BI90" i="45"/>
  <c r="BI89" i="45"/>
  <c r="BI88" i="45"/>
  <c r="BI87" i="45"/>
  <c r="BI86" i="45"/>
  <c r="BI85" i="45"/>
  <c r="I92" i="45"/>
  <c r="BL92" i="45" s="1"/>
  <c r="H92" i="45"/>
  <c r="G92" i="45"/>
  <c r="BH92" i="45" s="1"/>
  <c r="F92" i="45"/>
  <c r="E92" i="45"/>
  <c r="D92" i="45"/>
  <c r="BM92" i="45" s="1"/>
  <c r="I91" i="45"/>
  <c r="BL91" i="45" s="1"/>
  <c r="H91" i="45"/>
  <c r="G91" i="45"/>
  <c r="BH91" i="45" s="1"/>
  <c r="F91" i="45"/>
  <c r="E91" i="45"/>
  <c r="D91" i="45"/>
  <c r="BM91" i="45" s="1"/>
  <c r="I90" i="45"/>
  <c r="BL90" i="45" s="1"/>
  <c r="H90" i="45"/>
  <c r="G90" i="45"/>
  <c r="BH90" i="45" s="1"/>
  <c r="F90" i="45"/>
  <c r="E90" i="45"/>
  <c r="D90" i="45"/>
  <c r="BM90" i="45" s="1"/>
  <c r="I89" i="45"/>
  <c r="BL89" i="45" s="1"/>
  <c r="H89" i="45"/>
  <c r="G89" i="45"/>
  <c r="BH89" i="45" s="1"/>
  <c r="F89" i="45"/>
  <c r="E89" i="45"/>
  <c r="D89" i="45"/>
  <c r="BM89" i="45" s="1"/>
  <c r="I88" i="45"/>
  <c r="BL88" i="45" s="1"/>
  <c r="H88" i="45"/>
  <c r="G88" i="45"/>
  <c r="BH88" i="45" s="1"/>
  <c r="F88" i="45"/>
  <c r="E88" i="45"/>
  <c r="D88" i="45"/>
  <c r="BM88" i="45" s="1"/>
  <c r="I87" i="45"/>
  <c r="BL87" i="45" s="1"/>
  <c r="H87" i="45"/>
  <c r="G87" i="45"/>
  <c r="BH87" i="45" s="1"/>
  <c r="D87" i="45"/>
  <c r="BM87" i="45" s="1"/>
  <c r="I86" i="45"/>
  <c r="BL86" i="45" s="1"/>
  <c r="H86" i="45"/>
  <c r="G86" i="45"/>
  <c r="BH86" i="45" s="1"/>
  <c r="D86" i="45"/>
  <c r="BM86" i="45"/>
  <c r="I85" i="45"/>
  <c r="BL85" i="45" s="1"/>
  <c r="H85" i="45"/>
  <c r="G85" i="45"/>
  <c r="BH85" i="45" s="1"/>
  <c r="I83" i="45"/>
  <c r="BL83" i="45" s="1"/>
  <c r="H83" i="45"/>
  <c r="G83" i="45"/>
  <c r="BH83" i="45" s="1"/>
  <c r="F83" i="45"/>
  <c r="E83" i="45"/>
  <c r="D83" i="45"/>
  <c r="BM83" i="45" s="1"/>
  <c r="I82" i="45"/>
  <c r="BL82" i="45" s="1"/>
  <c r="H82" i="45"/>
  <c r="G82" i="45"/>
  <c r="BH82" i="45" s="1"/>
  <c r="F82" i="45"/>
  <c r="E82" i="45"/>
  <c r="D82" i="45"/>
  <c r="BM82" i="45" s="1"/>
  <c r="BI83" i="45"/>
  <c r="BI82" i="45"/>
  <c r="BI81" i="45"/>
  <c r="BI80" i="45"/>
  <c r="BI79" i="45"/>
  <c r="BI78" i="45"/>
  <c r="BI77" i="45"/>
  <c r="BI76" i="45"/>
  <c r="BI75" i="45"/>
  <c r="BI74" i="45"/>
  <c r="BI73" i="45"/>
  <c r="BI72" i="45"/>
  <c r="I81" i="45"/>
  <c r="BL81" i="45" s="1"/>
  <c r="H81" i="45"/>
  <c r="G81" i="45"/>
  <c r="BH81" i="45" s="1"/>
  <c r="F81" i="45"/>
  <c r="E81" i="45"/>
  <c r="D81" i="45"/>
  <c r="BM81" i="45" s="1"/>
  <c r="I80" i="45"/>
  <c r="BL80" i="45" s="1"/>
  <c r="H80" i="45"/>
  <c r="G80" i="45"/>
  <c r="BH80" i="45" s="1"/>
  <c r="F80" i="45"/>
  <c r="E80" i="45"/>
  <c r="D80" i="45"/>
  <c r="BM80" i="45" s="1"/>
  <c r="I79" i="45"/>
  <c r="BL79" i="45" s="1"/>
  <c r="H79" i="45"/>
  <c r="G79" i="45"/>
  <c r="BH79" i="45" s="1"/>
  <c r="F79" i="45"/>
  <c r="E79" i="45"/>
  <c r="D79" i="45"/>
  <c r="BM79" i="45" s="1"/>
  <c r="I78" i="45"/>
  <c r="BL78" i="45" s="1"/>
  <c r="H78" i="45"/>
  <c r="G78" i="45"/>
  <c r="BH78" i="45" s="1"/>
  <c r="F78" i="45"/>
  <c r="E78" i="45"/>
  <c r="D78" i="45"/>
  <c r="BM78" i="45" s="1"/>
  <c r="I77" i="45"/>
  <c r="BL77" i="45" s="1"/>
  <c r="H77" i="45"/>
  <c r="G77" i="45"/>
  <c r="BH77" i="45" s="1"/>
  <c r="F77" i="45"/>
  <c r="E77" i="45"/>
  <c r="D77" i="45"/>
  <c r="BM77" i="45" s="1"/>
  <c r="I76" i="45"/>
  <c r="BL76" i="45" s="1"/>
  <c r="H76" i="45"/>
  <c r="G76" i="45"/>
  <c r="BH76" i="45" s="1"/>
  <c r="F76" i="45"/>
  <c r="E76" i="45"/>
  <c r="D76" i="45"/>
  <c r="BM76" i="45" s="1"/>
  <c r="I75" i="45"/>
  <c r="BL75" i="45" s="1"/>
  <c r="H75" i="45"/>
  <c r="G75" i="45"/>
  <c r="BH75" i="45" s="1"/>
  <c r="F75" i="45"/>
  <c r="E75" i="45"/>
  <c r="D75" i="45"/>
  <c r="BM75" i="45" s="1"/>
  <c r="I74" i="45"/>
  <c r="BL74" i="45" s="1"/>
  <c r="H74" i="45"/>
  <c r="G74" i="45"/>
  <c r="BH74" i="45" s="1"/>
  <c r="F74" i="45"/>
  <c r="E74" i="45"/>
  <c r="D74" i="45"/>
  <c r="BM74" i="45" s="1"/>
  <c r="I73" i="45"/>
  <c r="BL73" i="45" s="1"/>
  <c r="H73" i="45"/>
  <c r="G73" i="45"/>
  <c r="BH73" i="45" s="1"/>
  <c r="F73" i="45"/>
  <c r="E73" i="45"/>
  <c r="D73" i="45"/>
  <c r="BM73" i="45" s="1"/>
  <c r="I72" i="45"/>
  <c r="BL72" i="45" s="1"/>
  <c r="H72" i="45"/>
  <c r="G72" i="45"/>
  <c r="BH72" i="45" s="1"/>
  <c r="F72" i="45"/>
  <c r="E72" i="45"/>
  <c r="BI70" i="45"/>
  <c r="BI69" i="45"/>
  <c r="BI68" i="45"/>
  <c r="BI67" i="45"/>
  <c r="BI66" i="45"/>
  <c r="I70" i="45"/>
  <c r="BL70" i="45" s="1"/>
  <c r="H70" i="45"/>
  <c r="G70" i="45"/>
  <c r="BH70" i="45" s="1"/>
  <c r="F70" i="45"/>
  <c r="E70" i="45"/>
  <c r="K70" i="45" s="1"/>
  <c r="N70" i="45" s="1"/>
  <c r="BU70" i="45" s="1"/>
  <c r="D70" i="45"/>
  <c r="BM70" i="45" s="1"/>
  <c r="I69" i="45"/>
  <c r="BL69" i="45" s="1"/>
  <c r="H69" i="45"/>
  <c r="G69" i="45"/>
  <c r="BH69" i="45" s="1"/>
  <c r="F69" i="45"/>
  <c r="E69" i="45"/>
  <c r="D69" i="45"/>
  <c r="BM69" i="45" s="1"/>
  <c r="I68" i="45"/>
  <c r="BL68" i="45" s="1"/>
  <c r="H68" i="45"/>
  <c r="G68" i="45"/>
  <c r="BH68" i="45" s="1"/>
  <c r="F68" i="45"/>
  <c r="E68" i="45"/>
  <c r="D68" i="45"/>
  <c r="BM68" i="45"/>
  <c r="I67" i="45"/>
  <c r="BL67" i="45" s="1"/>
  <c r="H67" i="45"/>
  <c r="G67" i="45"/>
  <c r="BH67" i="45" s="1"/>
  <c r="F67" i="45"/>
  <c r="E67" i="45"/>
  <c r="D67" i="45"/>
  <c r="BM67" i="45" s="1"/>
  <c r="I66" i="45"/>
  <c r="BL66" i="45" s="1"/>
  <c r="H66" i="45"/>
  <c r="G66" i="45"/>
  <c r="BH66" i="45" s="1"/>
  <c r="BI64" i="45"/>
  <c r="BI63" i="45"/>
  <c r="BI62" i="45"/>
  <c r="BI61" i="45"/>
  <c r="BI60" i="45"/>
  <c r="BI59" i="45"/>
  <c r="BI58" i="45"/>
  <c r="BI57" i="45"/>
  <c r="I64" i="45"/>
  <c r="BL64" i="45" s="1"/>
  <c r="H64" i="45"/>
  <c r="G64" i="45"/>
  <c r="BH64" i="45" s="1"/>
  <c r="F64" i="45"/>
  <c r="E64" i="45"/>
  <c r="D64" i="45"/>
  <c r="BM64" i="45" s="1"/>
  <c r="I63" i="45"/>
  <c r="BL63" i="45" s="1"/>
  <c r="H63" i="45"/>
  <c r="G63" i="45"/>
  <c r="BH63" i="45" s="1"/>
  <c r="F63" i="45"/>
  <c r="E63" i="45"/>
  <c r="D63" i="45"/>
  <c r="BM63" i="45" s="1"/>
  <c r="I62" i="45"/>
  <c r="BL62" i="45" s="1"/>
  <c r="H62" i="45"/>
  <c r="G62" i="45"/>
  <c r="BH62" i="45" s="1"/>
  <c r="F62" i="45"/>
  <c r="E62" i="45"/>
  <c r="D62" i="45"/>
  <c r="BM62" i="45" s="1"/>
  <c r="I61" i="45"/>
  <c r="BL61" i="45" s="1"/>
  <c r="H61" i="45"/>
  <c r="G61" i="45"/>
  <c r="BH61" i="45" s="1"/>
  <c r="F61" i="45"/>
  <c r="E61" i="45"/>
  <c r="D61" i="45"/>
  <c r="BM61" i="45" s="1"/>
  <c r="I60" i="45"/>
  <c r="BL60" i="45" s="1"/>
  <c r="H60" i="45"/>
  <c r="G60" i="45"/>
  <c r="BH60" i="45" s="1"/>
  <c r="F60" i="45"/>
  <c r="E60" i="45"/>
  <c r="D60" i="45"/>
  <c r="BM60" i="45" s="1"/>
  <c r="I59" i="45"/>
  <c r="BL59" i="45" s="1"/>
  <c r="H59" i="45"/>
  <c r="G59" i="45"/>
  <c r="BH59" i="45" s="1"/>
  <c r="F59" i="45"/>
  <c r="E59" i="45"/>
  <c r="D59" i="45"/>
  <c r="BM59" i="45" s="1"/>
  <c r="I58" i="45"/>
  <c r="BL58" i="45" s="1"/>
  <c r="H58" i="45"/>
  <c r="G58" i="45"/>
  <c r="BH58" i="45" s="1"/>
  <c r="F58" i="45"/>
  <c r="E58" i="45"/>
  <c r="D58" i="45"/>
  <c r="BM58" i="45" s="1"/>
  <c r="I57" i="45"/>
  <c r="BL57" i="45" s="1"/>
  <c r="H57" i="45"/>
  <c r="G57" i="45"/>
  <c r="BH57" i="45" s="1"/>
  <c r="BI55" i="45"/>
  <c r="BI54" i="45"/>
  <c r="BI53" i="45"/>
  <c r="BI52" i="45"/>
  <c r="BI51" i="45"/>
  <c r="BI50" i="45"/>
  <c r="BI49" i="45"/>
  <c r="BI48" i="45"/>
  <c r="BI47" i="45"/>
  <c r="I55" i="45"/>
  <c r="BL55" i="45" s="1"/>
  <c r="H55" i="45"/>
  <c r="G55" i="45"/>
  <c r="BH55" i="45" s="1"/>
  <c r="F55" i="45"/>
  <c r="E55" i="45"/>
  <c r="D55" i="45"/>
  <c r="BM55" i="45" s="1"/>
  <c r="I54" i="45"/>
  <c r="BL54" i="45" s="1"/>
  <c r="H54" i="45"/>
  <c r="G54" i="45"/>
  <c r="BH54" i="45" s="1"/>
  <c r="F54" i="45"/>
  <c r="E54" i="45"/>
  <c r="D54" i="45"/>
  <c r="BM54" i="45" s="1"/>
  <c r="I53" i="45"/>
  <c r="BL53" i="45" s="1"/>
  <c r="H53" i="45"/>
  <c r="G53" i="45"/>
  <c r="BH53" i="45" s="1"/>
  <c r="F53" i="45"/>
  <c r="E53" i="45"/>
  <c r="D53" i="45"/>
  <c r="BM53" i="45" s="1"/>
  <c r="I52" i="45"/>
  <c r="BL52" i="45" s="1"/>
  <c r="H52" i="45"/>
  <c r="G52" i="45"/>
  <c r="BH52" i="45" s="1"/>
  <c r="F52" i="45"/>
  <c r="E52" i="45"/>
  <c r="D52" i="45"/>
  <c r="BM52" i="45" s="1"/>
  <c r="I51" i="45"/>
  <c r="BL51" i="45" s="1"/>
  <c r="H51" i="45"/>
  <c r="G51" i="45"/>
  <c r="BH51" i="45" s="1"/>
  <c r="F51" i="45"/>
  <c r="E51" i="45"/>
  <c r="D51" i="45"/>
  <c r="BM51" i="45" s="1"/>
  <c r="I50" i="45"/>
  <c r="BL50" i="45" s="1"/>
  <c r="H50" i="45"/>
  <c r="G50" i="45"/>
  <c r="BH50" i="45" s="1"/>
  <c r="F50" i="45"/>
  <c r="E50" i="45"/>
  <c r="K50" i="45" s="1"/>
  <c r="O50" i="45" s="1"/>
  <c r="D50" i="45"/>
  <c r="BM50" i="45" s="1"/>
  <c r="I49" i="45"/>
  <c r="BL49" i="45" s="1"/>
  <c r="H49" i="45"/>
  <c r="G49" i="45"/>
  <c r="BH49" i="45" s="1"/>
  <c r="F49" i="45"/>
  <c r="E49" i="45"/>
  <c r="D49" i="45"/>
  <c r="BM49" i="45" s="1"/>
  <c r="I48" i="45"/>
  <c r="BL48" i="45" s="1"/>
  <c r="H48" i="45"/>
  <c r="G48" i="45"/>
  <c r="BH48" i="45" s="1"/>
  <c r="F48" i="45"/>
  <c r="E48" i="45"/>
  <c r="D48" i="45"/>
  <c r="BM48" i="45" s="1"/>
  <c r="I47" i="45"/>
  <c r="BL47" i="45" s="1"/>
  <c r="H47" i="45"/>
  <c r="G47" i="45"/>
  <c r="BH47" i="45" s="1"/>
  <c r="F47" i="45"/>
  <c r="E47" i="45"/>
  <c r="BI45" i="45"/>
  <c r="BI44" i="45"/>
  <c r="BI43" i="45"/>
  <c r="BI42" i="45"/>
  <c r="BI41" i="45"/>
  <c r="BI40" i="45"/>
  <c r="BI39" i="45"/>
  <c r="BI38" i="45"/>
  <c r="BI37" i="45"/>
  <c r="BI36" i="45"/>
  <c r="I45" i="45"/>
  <c r="BL45" i="45" s="1"/>
  <c r="H45" i="45"/>
  <c r="G45" i="45"/>
  <c r="BH45" i="45"/>
  <c r="F45" i="45"/>
  <c r="E45" i="45"/>
  <c r="D45" i="45"/>
  <c r="BM45" i="45" s="1"/>
  <c r="I44" i="45"/>
  <c r="BL44" i="45" s="1"/>
  <c r="H44" i="45"/>
  <c r="G44" i="45"/>
  <c r="BH44" i="45" s="1"/>
  <c r="F44" i="45"/>
  <c r="E44" i="45"/>
  <c r="D44" i="45"/>
  <c r="BM44" i="45" s="1"/>
  <c r="I43" i="45"/>
  <c r="BL43" i="45" s="1"/>
  <c r="H43" i="45"/>
  <c r="G43" i="45"/>
  <c r="BH43" i="45" s="1"/>
  <c r="F43" i="45"/>
  <c r="E43" i="45"/>
  <c r="D43" i="45"/>
  <c r="BM43" i="45" s="1"/>
  <c r="I42" i="45"/>
  <c r="BL42" i="45" s="1"/>
  <c r="H42" i="45"/>
  <c r="G42" i="45"/>
  <c r="BH42" i="45" s="1"/>
  <c r="F42" i="45"/>
  <c r="E42" i="45"/>
  <c r="D42" i="45"/>
  <c r="BM42" i="45" s="1"/>
  <c r="I41" i="45"/>
  <c r="BL41" i="45" s="1"/>
  <c r="H41" i="45"/>
  <c r="G41" i="45"/>
  <c r="BH41" i="45" s="1"/>
  <c r="F41" i="45"/>
  <c r="E41" i="45"/>
  <c r="D41" i="45"/>
  <c r="BM41" i="45" s="1"/>
  <c r="I40" i="45"/>
  <c r="BL40" i="45" s="1"/>
  <c r="H40" i="45"/>
  <c r="G40" i="45"/>
  <c r="BH40" i="45" s="1"/>
  <c r="F40" i="45"/>
  <c r="E40" i="45"/>
  <c r="D40" i="45"/>
  <c r="BM40" i="45" s="1"/>
  <c r="I39" i="45"/>
  <c r="BL39" i="45" s="1"/>
  <c r="H39" i="45"/>
  <c r="G39" i="45"/>
  <c r="BH39" i="45" s="1"/>
  <c r="F39" i="45"/>
  <c r="E39" i="45"/>
  <c r="D39" i="45"/>
  <c r="BM39" i="45" s="1"/>
  <c r="I38" i="45"/>
  <c r="BL38" i="45" s="1"/>
  <c r="H38" i="45"/>
  <c r="G38" i="45"/>
  <c r="BH38" i="45" s="1"/>
  <c r="F38" i="45"/>
  <c r="E38" i="45"/>
  <c r="D38" i="45"/>
  <c r="BM38" i="45" s="1"/>
  <c r="I37" i="45"/>
  <c r="BL37" i="45" s="1"/>
  <c r="H37" i="45"/>
  <c r="G37" i="45"/>
  <c r="BH37" i="45" s="1"/>
  <c r="F37" i="45"/>
  <c r="E37" i="45"/>
  <c r="D37" i="45"/>
  <c r="BM37" i="45" s="1"/>
  <c r="I36" i="45"/>
  <c r="BL36" i="45" s="1"/>
  <c r="H36" i="45"/>
  <c r="G36" i="45"/>
  <c r="BH36" i="45" s="1"/>
  <c r="F36" i="45"/>
  <c r="E36" i="45"/>
  <c r="BI34" i="45"/>
  <c r="BI33" i="45"/>
  <c r="BI32" i="45"/>
  <c r="BI31" i="45"/>
  <c r="BI30" i="45"/>
  <c r="BI29" i="45"/>
  <c r="BI28" i="45"/>
  <c r="BI27" i="45"/>
  <c r="BI26" i="45"/>
  <c r="BI25" i="45"/>
  <c r="BI24" i="45"/>
  <c r="BI23" i="45"/>
  <c r="BI22" i="45"/>
  <c r="I34" i="45"/>
  <c r="BL34" i="45" s="1"/>
  <c r="H34" i="45"/>
  <c r="G34" i="45"/>
  <c r="BH34" i="45" s="1"/>
  <c r="F34" i="45"/>
  <c r="E34" i="45"/>
  <c r="D34" i="45"/>
  <c r="BM34" i="45" s="1"/>
  <c r="I33" i="45"/>
  <c r="BL33" i="45" s="1"/>
  <c r="H33" i="45"/>
  <c r="G33" i="45"/>
  <c r="BH33" i="45" s="1"/>
  <c r="F33" i="45"/>
  <c r="E33" i="45"/>
  <c r="D33" i="45"/>
  <c r="BM33" i="45" s="1"/>
  <c r="I32" i="45"/>
  <c r="BL32" i="45" s="1"/>
  <c r="H32" i="45"/>
  <c r="G32" i="45"/>
  <c r="BH32" i="45" s="1"/>
  <c r="F32" i="45"/>
  <c r="E32" i="45"/>
  <c r="D32" i="45"/>
  <c r="BM32" i="45" s="1"/>
  <c r="I31" i="45"/>
  <c r="BL31" i="45" s="1"/>
  <c r="H31" i="45"/>
  <c r="G31" i="45"/>
  <c r="BH31" i="45" s="1"/>
  <c r="F31" i="45"/>
  <c r="E31" i="45"/>
  <c r="D31" i="45"/>
  <c r="BM31" i="45"/>
  <c r="I30" i="45"/>
  <c r="BL30" i="45" s="1"/>
  <c r="H30" i="45"/>
  <c r="G30" i="45"/>
  <c r="BH30" i="45" s="1"/>
  <c r="F30" i="45"/>
  <c r="E30" i="45"/>
  <c r="K30" i="45" s="1"/>
  <c r="D30" i="45"/>
  <c r="BM30" i="45" s="1"/>
  <c r="I29" i="45"/>
  <c r="BL29" i="45" s="1"/>
  <c r="H29" i="45"/>
  <c r="G29" i="45"/>
  <c r="BH29" i="45" s="1"/>
  <c r="F29" i="45"/>
  <c r="E29" i="45"/>
  <c r="D29" i="45"/>
  <c r="BM29" i="45" s="1"/>
  <c r="I28" i="45"/>
  <c r="BL28" i="45" s="1"/>
  <c r="H28" i="45"/>
  <c r="G28" i="45"/>
  <c r="BH28" i="45" s="1"/>
  <c r="F28" i="45"/>
  <c r="E28" i="45"/>
  <c r="D28" i="45"/>
  <c r="BM28" i="45" s="1"/>
  <c r="I27" i="45"/>
  <c r="BL27" i="45" s="1"/>
  <c r="H27" i="45"/>
  <c r="G27" i="45"/>
  <c r="BH27" i="45" s="1"/>
  <c r="F27" i="45"/>
  <c r="E27" i="45"/>
  <c r="D27" i="45"/>
  <c r="BM27" i="45" s="1"/>
  <c r="I26" i="45"/>
  <c r="BL26" i="45" s="1"/>
  <c r="H26" i="45"/>
  <c r="G26" i="45"/>
  <c r="BH26" i="45" s="1"/>
  <c r="F26" i="45"/>
  <c r="E26" i="45"/>
  <c r="D26" i="45"/>
  <c r="BM26" i="45" s="1"/>
  <c r="I25" i="45"/>
  <c r="BL25" i="45" s="1"/>
  <c r="H25" i="45"/>
  <c r="G25" i="45"/>
  <c r="BH25" i="45" s="1"/>
  <c r="F25" i="45"/>
  <c r="E25" i="45"/>
  <c r="D25" i="45"/>
  <c r="BM25" i="45" s="1"/>
  <c r="I24" i="45"/>
  <c r="BL24" i="45" s="1"/>
  <c r="H24" i="45"/>
  <c r="G24" i="45"/>
  <c r="BH24" i="45" s="1"/>
  <c r="F24" i="45"/>
  <c r="E24" i="45"/>
  <c r="D24" i="45"/>
  <c r="BM24" i="45" s="1"/>
  <c r="I23" i="45"/>
  <c r="BL23" i="45" s="1"/>
  <c r="H23" i="45"/>
  <c r="G23" i="45"/>
  <c r="BH23" i="45" s="1"/>
  <c r="F23" i="45"/>
  <c r="E23" i="45"/>
  <c r="D23" i="45"/>
  <c r="BM23" i="45" s="1"/>
  <c r="I22" i="45"/>
  <c r="BL22" i="45" s="1"/>
  <c r="H22" i="45"/>
  <c r="G22" i="45"/>
  <c r="BH22" i="45" s="1"/>
  <c r="BI20" i="45"/>
  <c r="BI19" i="45"/>
  <c r="BI18" i="45"/>
  <c r="BI17" i="45"/>
  <c r="BI16" i="45"/>
  <c r="BI15" i="45"/>
  <c r="BI14" i="45"/>
  <c r="BI13" i="45"/>
  <c r="I20" i="45"/>
  <c r="BL20" i="45" s="1"/>
  <c r="H20" i="45"/>
  <c r="G20" i="45"/>
  <c r="BH20" i="45" s="1"/>
  <c r="D20" i="45"/>
  <c r="BM20" i="45" s="1"/>
  <c r="I19" i="45"/>
  <c r="BL19" i="45" s="1"/>
  <c r="H19" i="45"/>
  <c r="G19" i="45"/>
  <c r="BH19" i="45" s="1"/>
  <c r="D19" i="45"/>
  <c r="BM19" i="45" s="1"/>
  <c r="I18" i="45"/>
  <c r="BL18" i="45" s="1"/>
  <c r="H18" i="45"/>
  <c r="G18" i="45"/>
  <c r="BH18" i="45" s="1"/>
  <c r="D18" i="45"/>
  <c r="BM18" i="45" s="1"/>
  <c r="I17" i="45"/>
  <c r="BL17" i="45" s="1"/>
  <c r="H17" i="45"/>
  <c r="G17" i="45"/>
  <c r="BH17" i="45" s="1"/>
  <c r="D17" i="45"/>
  <c r="BM17" i="45" s="1"/>
  <c r="I16" i="45"/>
  <c r="BL16" i="45" s="1"/>
  <c r="H16" i="45"/>
  <c r="G16" i="45"/>
  <c r="BH16" i="45" s="1"/>
  <c r="D16" i="45"/>
  <c r="BM16" i="45" s="1"/>
  <c r="I15" i="45"/>
  <c r="BL15" i="45" s="1"/>
  <c r="H15" i="45"/>
  <c r="G15" i="45"/>
  <c r="BH15" i="45" s="1"/>
  <c r="D15" i="45"/>
  <c r="BM15" i="45" s="1"/>
  <c r="I14" i="45"/>
  <c r="BL14" i="45" s="1"/>
  <c r="H14" i="45"/>
  <c r="G14" i="45"/>
  <c r="BH14" i="45" s="1"/>
  <c r="D14" i="45"/>
  <c r="BM14" i="45" s="1"/>
  <c r="I13" i="45"/>
  <c r="BL13" i="45" s="1"/>
  <c r="H13" i="45"/>
  <c r="G13" i="45"/>
  <c r="BH13" i="45" s="1"/>
  <c r="BI11" i="45"/>
  <c r="BI10" i="45"/>
  <c r="BI9" i="45"/>
  <c r="BI8" i="45"/>
  <c r="BI7" i="45"/>
  <c r="BI6" i="45"/>
  <c r="BI5" i="45"/>
  <c r="I11" i="45"/>
  <c r="BL11" i="45" s="1"/>
  <c r="H11" i="45"/>
  <c r="G11" i="45"/>
  <c r="BH11" i="45" s="1"/>
  <c r="D11" i="45"/>
  <c r="BM11" i="45" s="1"/>
  <c r="I10" i="45"/>
  <c r="BL10" i="45" s="1"/>
  <c r="H10" i="45"/>
  <c r="G10" i="45"/>
  <c r="BH10" i="45" s="1"/>
  <c r="D10" i="45"/>
  <c r="BM10" i="45" s="1"/>
  <c r="I9" i="45"/>
  <c r="BL9" i="45" s="1"/>
  <c r="H9" i="45"/>
  <c r="G9" i="45"/>
  <c r="BH9" i="45" s="1"/>
  <c r="D9" i="45"/>
  <c r="BM9" i="45" s="1"/>
  <c r="I8" i="45"/>
  <c r="BL8" i="45" s="1"/>
  <c r="H8" i="45"/>
  <c r="G8" i="45"/>
  <c r="BH8" i="45" s="1"/>
  <c r="D8" i="45"/>
  <c r="BM8" i="45" s="1"/>
  <c r="I7" i="45"/>
  <c r="BL7" i="45" s="1"/>
  <c r="H7" i="45"/>
  <c r="G7" i="45"/>
  <c r="BH7" i="45" s="1"/>
  <c r="D7" i="45"/>
  <c r="BM7" i="45" s="1"/>
  <c r="I6" i="45"/>
  <c r="BL6" i="45" s="1"/>
  <c r="BH6" i="45"/>
  <c r="D6" i="45"/>
  <c r="BM6" i="45" s="1"/>
  <c r="I5" i="45"/>
  <c r="BL5" i="45" s="1"/>
  <c r="BH5" i="45"/>
  <c r="D171" i="45"/>
  <c r="BM171" i="45" s="1"/>
  <c r="D158" i="45"/>
  <c r="BM158" i="45" s="1"/>
  <c r="D145" i="45"/>
  <c r="BM145" i="45" s="1"/>
  <c r="D134" i="45"/>
  <c r="BM134" i="45" s="1"/>
  <c r="D128" i="45"/>
  <c r="BM128" i="45" s="1"/>
  <c r="D116" i="45"/>
  <c r="BM116" i="45" s="1"/>
  <c r="D105" i="45"/>
  <c r="BM105" i="45" s="1"/>
  <c r="D94" i="45"/>
  <c r="BM94" i="45" s="1"/>
  <c r="D85" i="45"/>
  <c r="BM85" i="45" s="1"/>
  <c r="D72" i="45"/>
  <c r="BM72" i="45" s="1"/>
  <c r="D66" i="45"/>
  <c r="BM66" i="45" s="1"/>
  <c r="D57" i="45"/>
  <c r="BM57" i="45" s="1"/>
  <c r="D47" i="45"/>
  <c r="BM47" i="45" s="1"/>
  <c r="D36" i="45"/>
  <c r="BM36" i="45" s="1"/>
  <c r="D22" i="45"/>
  <c r="BM22" i="45" s="1"/>
  <c r="D13" i="45"/>
  <c r="BM13" i="45" s="1"/>
  <c r="AV10" i="46"/>
  <c r="AQ10" i="46"/>
  <c r="AM10" i="46"/>
  <c r="AG10" i="46"/>
  <c r="AA10" i="46"/>
  <c r="K10" i="46"/>
  <c r="L10" i="46" s="1"/>
  <c r="D5" i="45"/>
  <c r="BM5" i="45" s="1"/>
  <c r="AV28" i="61"/>
  <c r="AQ28" i="61"/>
  <c r="AM28" i="61"/>
  <c r="AG28" i="61"/>
  <c r="AA28" i="61"/>
  <c r="T28" i="61"/>
  <c r="U28" i="61"/>
  <c r="AS28" i="61" s="1"/>
  <c r="K28" i="61"/>
  <c r="O28" i="61" s="1"/>
  <c r="AV26" i="61"/>
  <c r="AQ26" i="61"/>
  <c r="AM26" i="61"/>
  <c r="AG26" i="61"/>
  <c r="AA26" i="61"/>
  <c r="T26" i="61"/>
  <c r="U26" i="61"/>
  <c r="AS26" i="61" s="1"/>
  <c r="K26" i="61"/>
  <c r="O26" i="61"/>
  <c r="AV25" i="61"/>
  <c r="AQ25" i="61"/>
  <c r="AM25" i="61"/>
  <c r="AG25" i="61"/>
  <c r="AA25" i="61"/>
  <c r="T25" i="61"/>
  <c r="U25" i="61"/>
  <c r="AS25" i="61" s="1"/>
  <c r="K25" i="61"/>
  <c r="M25" i="61"/>
  <c r="R25" i="61"/>
  <c r="AV24" i="61"/>
  <c r="AQ24" i="61"/>
  <c r="AM24" i="61"/>
  <c r="AG24" i="61"/>
  <c r="AA24" i="61"/>
  <c r="T24" i="61"/>
  <c r="U24" i="61"/>
  <c r="AC24" i="61" s="1"/>
  <c r="K24" i="61"/>
  <c r="Q24" i="61" s="1"/>
  <c r="AV21" i="61"/>
  <c r="AQ21" i="61"/>
  <c r="AM21" i="61"/>
  <c r="AG21" i="61"/>
  <c r="AA21" i="61"/>
  <c r="T21" i="61"/>
  <c r="U21" i="61" s="1"/>
  <c r="K21" i="61"/>
  <c r="Q21" i="61"/>
  <c r="AV20" i="61"/>
  <c r="AQ20" i="61"/>
  <c r="AM20" i="61"/>
  <c r="AG20" i="61"/>
  <c r="AA20" i="61"/>
  <c r="T20" i="61"/>
  <c r="U20" i="61" s="1"/>
  <c r="K20" i="61"/>
  <c r="Q20" i="61" s="1"/>
  <c r="AV19" i="61"/>
  <c r="AQ19" i="61"/>
  <c r="AM19" i="61"/>
  <c r="AG19" i="61"/>
  <c r="AA19" i="61"/>
  <c r="T19" i="61"/>
  <c r="U19" i="61"/>
  <c r="K19" i="61"/>
  <c r="L19" i="61"/>
  <c r="Q19" i="61"/>
  <c r="AV17" i="61"/>
  <c r="AQ17" i="61"/>
  <c r="AM17" i="61"/>
  <c r="AG17" i="61"/>
  <c r="AA17" i="61"/>
  <c r="T17" i="61"/>
  <c r="U17" i="61"/>
  <c r="K17" i="61"/>
  <c r="AV15" i="61"/>
  <c r="AQ15" i="61"/>
  <c r="AM15" i="61"/>
  <c r="AG15" i="61"/>
  <c r="AA15" i="61"/>
  <c r="T15" i="61"/>
  <c r="U15" i="61" s="1"/>
  <c r="K15" i="61"/>
  <c r="Q15" i="61"/>
  <c r="AV10" i="61"/>
  <c r="AQ10" i="61"/>
  <c r="AM10" i="61"/>
  <c r="AG10" i="61"/>
  <c r="AA10" i="61"/>
  <c r="T10" i="61"/>
  <c r="U10" i="61" s="1"/>
  <c r="AS10" i="61" s="1"/>
  <c r="K10" i="61"/>
  <c r="R10" i="61" s="1"/>
  <c r="AV9" i="61"/>
  <c r="AQ9" i="61"/>
  <c r="AM9" i="61"/>
  <c r="AG9" i="61"/>
  <c r="AA9" i="61"/>
  <c r="T9" i="61"/>
  <c r="U9" i="61" s="1"/>
  <c r="K9" i="61"/>
  <c r="AV8" i="61"/>
  <c r="AQ8" i="61"/>
  <c r="AM8" i="61"/>
  <c r="AG8" i="61"/>
  <c r="AA8" i="61"/>
  <c r="T8" i="61"/>
  <c r="U8" i="61"/>
  <c r="K8" i="61"/>
  <c r="AV32" i="61"/>
  <c r="AQ32" i="61"/>
  <c r="AM32" i="61"/>
  <c r="AG32" i="61"/>
  <c r="AA32" i="61"/>
  <c r="K32" i="61"/>
  <c r="R32" i="61" s="1"/>
  <c r="AV31" i="61"/>
  <c r="AQ31" i="61"/>
  <c r="AM31" i="61"/>
  <c r="AG31" i="61"/>
  <c r="AA31" i="61"/>
  <c r="Q31" i="61"/>
  <c r="AV29" i="61"/>
  <c r="AQ29" i="61"/>
  <c r="AM29" i="61"/>
  <c r="AG29" i="61"/>
  <c r="AA29" i="61"/>
  <c r="T29" i="61"/>
  <c r="U29" i="61" s="1"/>
  <c r="K29" i="61"/>
  <c r="R29" i="61" s="1"/>
  <c r="AV16" i="60"/>
  <c r="AQ16" i="60"/>
  <c r="AM16" i="60"/>
  <c r="AG16" i="60"/>
  <c r="AA16" i="60"/>
  <c r="K16" i="60"/>
  <c r="AV13" i="60"/>
  <c r="AQ13" i="60"/>
  <c r="AM13" i="60"/>
  <c r="AG13" i="60"/>
  <c r="AA13" i="60"/>
  <c r="T13" i="60"/>
  <c r="U13" i="60"/>
  <c r="K13" i="60"/>
  <c r="AV12" i="60"/>
  <c r="AQ12" i="60"/>
  <c r="AM12" i="60"/>
  <c r="AG12" i="60"/>
  <c r="AA12" i="60"/>
  <c r="T12" i="60"/>
  <c r="U12" i="60"/>
  <c r="K12" i="60"/>
  <c r="Q12" i="60"/>
  <c r="AV11" i="60"/>
  <c r="AQ11" i="60"/>
  <c r="AM11" i="60"/>
  <c r="AG11" i="60"/>
  <c r="AA11" i="60"/>
  <c r="T11" i="60"/>
  <c r="U11" i="60" s="1"/>
  <c r="K11" i="60"/>
  <c r="AV18" i="60"/>
  <c r="AQ18" i="60"/>
  <c r="AM18" i="60"/>
  <c r="AG18" i="60"/>
  <c r="AA18" i="60"/>
  <c r="K18" i="60"/>
  <c r="Q18" i="60" s="1"/>
  <c r="AV17" i="60"/>
  <c r="AQ17" i="60"/>
  <c r="AM17" i="60"/>
  <c r="AG17" i="60"/>
  <c r="AA17" i="60"/>
  <c r="K17" i="60"/>
  <c r="Q17" i="60" s="1"/>
  <c r="AV15" i="60"/>
  <c r="AQ15" i="60"/>
  <c r="AM15" i="60"/>
  <c r="AG15" i="60"/>
  <c r="AA15" i="60"/>
  <c r="K15" i="60"/>
  <c r="AV10" i="60"/>
  <c r="AQ10" i="60"/>
  <c r="AM10" i="60"/>
  <c r="AG10" i="60"/>
  <c r="AA10" i="60"/>
  <c r="T10" i="60"/>
  <c r="U10" i="60" s="1"/>
  <c r="K10" i="60"/>
  <c r="R10" i="60" s="1"/>
  <c r="AV9" i="60"/>
  <c r="AQ9" i="60"/>
  <c r="AM9" i="60"/>
  <c r="AG9" i="60"/>
  <c r="AA9" i="60"/>
  <c r="T9" i="60"/>
  <c r="U9" i="60" s="1"/>
  <c r="K9" i="60"/>
  <c r="AV8" i="60"/>
  <c r="AQ8" i="60"/>
  <c r="AM8" i="60"/>
  <c r="AG8" i="60"/>
  <c r="AA8" i="60"/>
  <c r="T8" i="60"/>
  <c r="U8" i="60"/>
  <c r="K8" i="60"/>
  <c r="R8" i="60"/>
  <c r="AV17" i="59"/>
  <c r="AQ17" i="59"/>
  <c r="AM17" i="59"/>
  <c r="AG17" i="59"/>
  <c r="AA17" i="59"/>
  <c r="K17" i="59"/>
  <c r="R17" i="59" s="1"/>
  <c r="AV15" i="59"/>
  <c r="AQ15" i="59"/>
  <c r="AM15" i="59"/>
  <c r="AG15" i="59"/>
  <c r="AA15" i="59"/>
  <c r="K15" i="59"/>
  <c r="AV11" i="59"/>
  <c r="AQ11" i="59"/>
  <c r="AM11" i="59"/>
  <c r="AG11" i="59"/>
  <c r="AA11" i="59"/>
  <c r="K11" i="59"/>
  <c r="R11" i="59" s="1"/>
  <c r="AV9" i="59"/>
  <c r="AQ9" i="59"/>
  <c r="AM9" i="59"/>
  <c r="AG9" i="59"/>
  <c r="AA9" i="59"/>
  <c r="K9" i="59"/>
  <c r="L9" i="59" s="1"/>
  <c r="AV10" i="59"/>
  <c r="AQ10" i="59"/>
  <c r="AM10" i="59"/>
  <c r="AG10" i="59"/>
  <c r="AA10" i="59"/>
  <c r="K10" i="59"/>
  <c r="Q10" i="59" s="1"/>
  <c r="AV18" i="59"/>
  <c r="AQ18" i="59"/>
  <c r="AM18" i="59"/>
  <c r="AG18" i="59"/>
  <c r="AA18" i="59"/>
  <c r="K18" i="59"/>
  <c r="Q18" i="59" s="1"/>
  <c r="AV16" i="59"/>
  <c r="AQ16" i="59"/>
  <c r="AM16" i="59"/>
  <c r="AG16" i="59"/>
  <c r="AA16" i="59"/>
  <c r="K16" i="59"/>
  <c r="Q16" i="59" s="1"/>
  <c r="AV15" i="58"/>
  <c r="AQ15" i="58"/>
  <c r="AM15" i="58"/>
  <c r="AG15" i="58"/>
  <c r="AA15" i="58"/>
  <c r="K15" i="58"/>
  <c r="Q15" i="58"/>
  <c r="AV11" i="58"/>
  <c r="AQ11" i="58"/>
  <c r="AM11" i="58"/>
  <c r="AG11" i="58"/>
  <c r="AA11" i="58"/>
  <c r="K11" i="58"/>
  <c r="R11" i="58" s="1"/>
  <c r="AV9" i="58"/>
  <c r="AQ9" i="58"/>
  <c r="AM9" i="58"/>
  <c r="AG9" i="58"/>
  <c r="AA9" i="58"/>
  <c r="K9" i="58"/>
  <c r="Q9" i="58" s="1"/>
  <c r="AV10" i="58"/>
  <c r="AQ10" i="58"/>
  <c r="AM10" i="58"/>
  <c r="AG10" i="58"/>
  <c r="AA10" i="58"/>
  <c r="K10" i="58"/>
  <c r="AV16" i="58"/>
  <c r="AQ16" i="58"/>
  <c r="AM16" i="58"/>
  <c r="AG16" i="58"/>
  <c r="AA16" i="58"/>
  <c r="K16" i="58"/>
  <c r="AV11" i="57"/>
  <c r="AQ11" i="57"/>
  <c r="AM11" i="57"/>
  <c r="AG11" i="57"/>
  <c r="AA11" i="57"/>
  <c r="K11" i="57"/>
  <c r="R11" i="57" s="1"/>
  <c r="AV8" i="57"/>
  <c r="AQ8" i="57"/>
  <c r="AM8" i="57"/>
  <c r="AG8" i="57"/>
  <c r="AA8" i="57"/>
  <c r="K8" i="57"/>
  <c r="Q8" i="57" s="1"/>
  <c r="AV10" i="57"/>
  <c r="AQ10" i="57"/>
  <c r="AM10" i="57"/>
  <c r="AG10" i="57"/>
  <c r="AA10" i="57"/>
  <c r="K10" i="57"/>
  <c r="AV11" i="56"/>
  <c r="AQ11" i="56"/>
  <c r="AM11" i="56"/>
  <c r="AG11" i="56"/>
  <c r="AA11" i="56"/>
  <c r="T11" i="56"/>
  <c r="U11" i="56" s="1"/>
  <c r="S11" i="56"/>
  <c r="J11" i="56" s="1"/>
  <c r="K11" i="56"/>
  <c r="AV7" i="56"/>
  <c r="AQ7" i="56"/>
  <c r="AM7" i="56"/>
  <c r="AG7" i="56"/>
  <c r="AA7" i="56"/>
  <c r="K7" i="56"/>
  <c r="R7" i="56" s="1"/>
  <c r="AV16" i="56"/>
  <c r="AQ16" i="56"/>
  <c r="AM16" i="56"/>
  <c r="AG16" i="56"/>
  <c r="AA16" i="56"/>
  <c r="K16" i="56"/>
  <c r="Q16" i="56" s="1"/>
  <c r="AV14" i="56"/>
  <c r="AQ14" i="56"/>
  <c r="AM14" i="56"/>
  <c r="AG14" i="56"/>
  <c r="AA14" i="56"/>
  <c r="T14" i="56"/>
  <c r="U14" i="56"/>
  <c r="S14" i="56"/>
  <c r="J14" i="56"/>
  <c r="K14" i="56"/>
  <c r="Q14" i="56" s="1"/>
  <c r="AV13" i="56"/>
  <c r="AQ13" i="56"/>
  <c r="AM13" i="56"/>
  <c r="AG13" i="56"/>
  <c r="AA13" i="56"/>
  <c r="T13" i="56"/>
  <c r="U13" i="56" s="1"/>
  <c r="AS13" i="56" s="1"/>
  <c r="S13" i="56"/>
  <c r="J13" i="56" s="1"/>
  <c r="K13" i="56"/>
  <c r="O13" i="56"/>
  <c r="AV17" i="56"/>
  <c r="AQ17" i="56"/>
  <c r="AM17" i="56"/>
  <c r="AG17" i="56"/>
  <c r="AA17" i="56"/>
  <c r="K17" i="56"/>
  <c r="Q17" i="56" s="1"/>
  <c r="AV15" i="56"/>
  <c r="AQ15" i="56"/>
  <c r="AM15" i="56"/>
  <c r="AG15" i="56"/>
  <c r="AA15" i="56"/>
  <c r="T15" i="56"/>
  <c r="U15" i="56"/>
  <c r="AS15" i="56" s="1"/>
  <c r="S15" i="56"/>
  <c r="J15" i="56" s="1"/>
  <c r="K15" i="56"/>
  <c r="O15" i="56" s="1"/>
  <c r="AV16" i="55"/>
  <c r="AQ16" i="55"/>
  <c r="AM16" i="55"/>
  <c r="AG16" i="55"/>
  <c r="AA16" i="55"/>
  <c r="K16" i="55"/>
  <c r="Q16" i="55" s="1"/>
  <c r="AV15" i="55"/>
  <c r="AQ15" i="55"/>
  <c r="AM15" i="55"/>
  <c r="AG15" i="55"/>
  <c r="AA15" i="55"/>
  <c r="K15" i="55"/>
  <c r="Q15" i="55" s="1"/>
  <c r="AV14" i="55"/>
  <c r="AQ14" i="55"/>
  <c r="AM14" i="55"/>
  <c r="AG14" i="55"/>
  <c r="AA14" i="55"/>
  <c r="K14" i="55"/>
  <c r="Q14" i="55" s="1"/>
  <c r="AV13" i="55"/>
  <c r="AQ13" i="55"/>
  <c r="AM13" i="55"/>
  <c r="AG13" i="55"/>
  <c r="AA13" i="55"/>
  <c r="T13" i="55"/>
  <c r="U13" i="55"/>
  <c r="S13" i="55"/>
  <c r="J13" i="55" s="1"/>
  <c r="K13" i="55"/>
  <c r="Q13" i="55"/>
  <c r="AV12" i="55"/>
  <c r="AQ12" i="55"/>
  <c r="AM12" i="55"/>
  <c r="AG12" i="55"/>
  <c r="AA12" i="55"/>
  <c r="T12" i="55"/>
  <c r="U12" i="55" s="1"/>
  <c r="S12" i="55"/>
  <c r="J12" i="55" s="1"/>
  <c r="K12" i="55"/>
  <c r="Q12" i="55"/>
  <c r="AV11" i="55"/>
  <c r="AQ11" i="55"/>
  <c r="AM11" i="55"/>
  <c r="AG11" i="55"/>
  <c r="AA11" i="55"/>
  <c r="T11" i="55"/>
  <c r="U11" i="55" s="1"/>
  <c r="S11" i="55"/>
  <c r="J11" i="55" s="1"/>
  <c r="K11" i="55"/>
  <c r="Q11" i="55" s="1"/>
  <c r="AV13" i="54"/>
  <c r="AQ13" i="54"/>
  <c r="AM13" i="54"/>
  <c r="AG13" i="54"/>
  <c r="AA13" i="54"/>
  <c r="T13" i="54"/>
  <c r="U13" i="54"/>
  <c r="AT13" i="54" s="1"/>
  <c r="S13" i="54"/>
  <c r="J13" i="54" s="1"/>
  <c r="K13" i="54"/>
  <c r="Q13" i="54"/>
  <c r="AV16" i="54"/>
  <c r="AQ16" i="54"/>
  <c r="AM16" i="54"/>
  <c r="AG16" i="54"/>
  <c r="AA16" i="54"/>
  <c r="K16" i="54"/>
  <c r="Q16" i="54" s="1"/>
  <c r="AV15" i="54"/>
  <c r="AQ15" i="54"/>
  <c r="AM15" i="54"/>
  <c r="AG15" i="54"/>
  <c r="AA15" i="54"/>
  <c r="K15" i="54"/>
  <c r="R15" i="54" s="1"/>
  <c r="AV8" i="53"/>
  <c r="AQ8" i="53"/>
  <c r="AM8" i="53"/>
  <c r="AG8" i="53"/>
  <c r="AA8" i="53"/>
  <c r="K8" i="53"/>
  <c r="M8" i="53" s="1"/>
  <c r="L8" i="53"/>
  <c r="T8" i="53"/>
  <c r="U8" i="53" s="1"/>
  <c r="S8" i="53"/>
  <c r="J8" i="53" s="1"/>
  <c r="Q8" i="53"/>
  <c r="AV10" i="53"/>
  <c r="AQ10" i="53"/>
  <c r="AM10" i="53"/>
  <c r="AG10" i="53"/>
  <c r="AA10" i="53"/>
  <c r="T10" i="53"/>
  <c r="U10" i="53" s="1"/>
  <c r="S10" i="53"/>
  <c r="J10" i="53" s="1"/>
  <c r="K10" i="53"/>
  <c r="Q10" i="53" s="1"/>
  <c r="AV14" i="53"/>
  <c r="AQ14" i="53"/>
  <c r="AM14" i="53"/>
  <c r="AG14" i="53"/>
  <c r="AA14" i="53"/>
  <c r="K14" i="53"/>
  <c r="Q14" i="53" s="1"/>
  <c r="AV15" i="52"/>
  <c r="AQ15" i="52"/>
  <c r="AM15" i="52"/>
  <c r="AG15" i="52"/>
  <c r="AA15" i="52"/>
  <c r="K15" i="52"/>
  <c r="R15" i="52" s="1"/>
  <c r="AV14" i="52"/>
  <c r="AQ14" i="52"/>
  <c r="AM14" i="52"/>
  <c r="AG14" i="52"/>
  <c r="AA14" i="52"/>
  <c r="T14" i="52"/>
  <c r="U14" i="52" s="1"/>
  <c r="S14" i="52"/>
  <c r="J14" i="52" s="1"/>
  <c r="K14" i="52"/>
  <c r="Q14" i="52" s="1"/>
  <c r="AV13" i="52"/>
  <c r="AQ13" i="52"/>
  <c r="AM13" i="52"/>
  <c r="AG13" i="52"/>
  <c r="AA13" i="52"/>
  <c r="T13" i="52"/>
  <c r="U13" i="52" s="1"/>
  <c r="S13" i="52"/>
  <c r="J13" i="52" s="1"/>
  <c r="K13" i="52"/>
  <c r="Q13" i="52" s="1"/>
  <c r="AV12" i="52"/>
  <c r="AQ12" i="52"/>
  <c r="AM12" i="52"/>
  <c r="AG12" i="52"/>
  <c r="AA12" i="52"/>
  <c r="T12" i="52"/>
  <c r="U12" i="52" s="1"/>
  <c r="S12" i="52"/>
  <c r="J12" i="52" s="1"/>
  <c r="K12" i="52"/>
  <c r="Q12" i="52" s="1"/>
  <c r="AV11" i="52"/>
  <c r="AQ11" i="52"/>
  <c r="AM11" i="52"/>
  <c r="AG11" i="52"/>
  <c r="AA11" i="52"/>
  <c r="T11" i="52"/>
  <c r="U11" i="52" s="1"/>
  <c r="S11" i="52"/>
  <c r="J11" i="52" s="1"/>
  <c r="K11" i="52"/>
  <c r="Q11" i="52"/>
  <c r="AV18" i="52"/>
  <c r="AQ18" i="52"/>
  <c r="AM18" i="52"/>
  <c r="AG18" i="52"/>
  <c r="AA18" i="52"/>
  <c r="K18" i="52"/>
  <c r="R18" i="52" s="1"/>
  <c r="AV17" i="52"/>
  <c r="AQ17" i="52"/>
  <c r="AM17" i="52"/>
  <c r="AG17" i="52"/>
  <c r="AA17" i="52"/>
  <c r="T17" i="52"/>
  <c r="U17" i="52" s="1"/>
  <c r="S17" i="52"/>
  <c r="J17" i="52" s="1"/>
  <c r="K17" i="52"/>
  <c r="R17" i="52" s="1"/>
  <c r="AV16" i="52"/>
  <c r="AQ16" i="52"/>
  <c r="AM16" i="52"/>
  <c r="AG16" i="52"/>
  <c r="AA16" i="52"/>
  <c r="K16" i="52"/>
  <c r="Q16" i="52" s="1"/>
  <c r="AV10" i="52"/>
  <c r="AQ10" i="52"/>
  <c r="AM10" i="52"/>
  <c r="AG10" i="52"/>
  <c r="AA10" i="52"/>
  <c r="T10" i="52"/>
  <c r="U10" i="52"/>
  <c r="S10" i="52"/>
  <c r="J10" i="52" s="1"/>
  <c r="K10" i="52"/>
  <c r="P10" i="52" s="1"/>
  <c r="AV13" i="50"/>
  <c r="AQ13" i="50"/>
  <c r="AM13" i="50"/>
  <c r="AG13" i="50"/>
  <c r="AA13" i="50"/>
  <c r="T13" i="50"/>
  <c r="U13" i="50"/>
  <c r="S13" i="50"/>
  <c r="J13" i="50" s="1"/>
  <c r="K13" i="50"/>
  <c r="Q13" i="50" s="1"/>
  <c r="AV12" i="50"/>
  <c r="AQ12" i="50"/>
  <c r="AM12" i="50"/>
  <c r="AG12" i="50"/>
  <c r="AA12" i="50"/>
  <c r="T12" i="50"/>
  <c r="U12" i="50" s="1"/>
  <c r="S12" i="50"/>
  <c r="J12" i="50"/>
  <c r="K12" i="50"/>
  <c r="AV11" i="50"/>
  <c r="AQ11" i="50"/>
  <c r="AM11" i="50"/>
  <c r="AG11" i="50"/>
  <c r="AA11" i="50"/>
  <c r="T11" i="50"/>
  <c r="U11" i="50"/>
  <c r="AS11" i="50" s="1"/>
  <c r="S11" i="50"/>
  <c r="J11" i="50"/>
  <c r="K11" i="50"/>
  <c r="AV15" i="49"/>
  <c r="AQ15" i="49"/>
  <c r="AM15" i="49"/>
  <c r="AG15" i="49"/>
  <c r="AA15" i="49"/>
  <c r="K15" i="49"/>
  <c r="AV13" i="49"/>
  <c r="AQ13" i="49"/>
  <c r="AM13" i="49"/>
  <c r="AG13" i="49"/>
  <c r="AA13" i="49"/>
  <c r="K13" i="49"/>
  <c r="Q13" i="49" s="1"/>
  <c r="AV11" i="49"/>
  <c r="AQ11" i="49"/>
  <c r="AM11" i="49"/>
  <c r="AG11" i="49"/>
  <c r="AA11" i="49"/>
  <c r="K11" i="49"/>
  <c r="Q11" i="49" s="1"/>
  <c r="AV14" i="48"/>
  <c r="AQ14" i="48"/>
  <c r="AM14" i="48"/>
  <c r="AG14" i="48"/>
  <c r="AA14" i="48"/>
  <c r="K14" i="48"/>
  <c r="Q14" i="48" s="1"/>
  <c r="AV13" i="48"/>
  <c r="AQ13" i="48"/>
  <c r="AM13" i="48"/>
  <c r="AG13" i="48"/>
  <c r="AA13" i="48"/>
  <c r="K13" i="48"/>
  <c r="R13" i="48" s="1"/>
  <c r="AV11" i="48"/>
  <c r="AQ11" i="48"/>
  <c r="AM11" i="48"/>
  <c r="AG11" i="48"/>
  <c r="AA11" i="48"/>
  <c r="T11" i="48"/>
  <c r="U11" i="48" s="1"/>
  <c r="S11" i="48"/>
  <c r="J11" i="48" s="1"/>
  <c r="K11" i="48"/>
  <c r="Q11" i="48"/>
  <c r="AV16" i="48"/>
  <c r="AQ16" i="48"/>
  <c r="AM16" i="48"/>
  <c r="AG16" i="48"/>
  <c r="AA16" i="48"/>
  <c r="K16" i="48"/>
  <c r="Q16" i="48" s="1"/>
  <c r="AV15" i="48"/>
  <c r="AQ15" i="48"/>
  <c r="AM15" i="48"/>
  <c r="AG15" i="48"/>
  <c r="AA15" i="48"/>
  <c r="K15" i="48"/>
  <c r="Q15" i="48" s="1"/>
  <c r="AV15" i="47"/>
  <c r="AQ15" i="47"/>
  <c r="AM15" i="47"/>
  <c r="AG15" i="47"/>
  <c r="AA15" i="47"/>
  <c r="K15" i="47"/>
  <c r="Q15" i="47" s="1"/>
  <c r="AV10" i="47"/>
  <c r="AQ10" i="47"/>
  <c r="AM10" i="47"/>
  <c r="AG10" i="47"/>
  <c r="AA10" i="47"/>
  <c r="T10" i="47"/>
  <c r="U10" i="47" s="1"/>
  <c r="AK10" i="47" s="1"/>
  <c r="S10" i="47"/>
  <c r="J10" i="47" s="1"/>
  <c r="K10" i="47"/>
  <c r="Q10" i="47" s="1"/>
  <c r="AV19" i="47"/>
  <c r="AQ19" i="47"/>
  <c r="AM19" i="47"/>
  <c r="AG19" i="47"/>
  <c r="AA19" i="47"/>
  <c r="K19" i="47"/>
  <c r="R19" i="47" s="1"/>
  <c r="AV18" i="47"/>
  <c r="AQ18" i="47"/>
  <c r="AM18" i="47"/>
  <c r="AG18" i="47"/>
  <c r="AA18" i="47"/>
  <c r="T18" i="47"/>
  <c r="U18" i="47" s="1"/>
  <c r="S18" i="47"/>
  <c r="J18" i="47" s="1"/>
  <c r="K18" i="47"/>
  <c r="Q18" i="47" s="1"/>
  <c r="AV17" i="47"/>
  <c r="AQ17" i="47"/>
  <c r="AM17" i="47"/>
  <c r="AG17" i="47"/>
  <c r="AA17" i="47"/>
  <c r="K17" i="47"/>
  <c r="AV16" i="47"/>
  <c r="AQ16" i="47"/>
  <c r="AM16" i="47"/>
  <c r="AG16" i="47"/>
  <c r="AA16" i="47"/>
  <c r="K16" i="47"/>
  <c r="N13" i="56"/>
  <c r="P19" i="61"/>
  <c r="P13" i="54"/>
  <c r="L16" i="56"/>
  <c r="T16" i="56" s="1"/>
  <c r="U16" i="56" s="1"/>
  <c r="L8" i="57"/>
  <c r="S8" i="57" s="1"/>
  <c r="J8" i="57" s="1"/>
  <c r="M26" i="61"/>
  <c r="P14" i="52"/>
  <c r="L13" i="55"/>
  <c r="M11" i="57"/>
  <c r="M8" i="60"/>
  <c r="L20" i="61"/>
  <c r="N26" i="61"/>
  <c r="L16" i="48"/>
  <c r="L15" i="54"/>
  <c r="T15" i="54" s="1"/>
  <c r="U15" i="54" s="1"/>
  <c r="L14" i="55"/>
  <c r="T14" i="55" s="1"/>
  <c r="U14" i="55" s="1"/>
  <c r="L10" i="59"/>
  <c r="T10" i="59" s="1"/>
  <c r="U10" i="59" s="1"/>
  <c r="P17" i="60"/>
  <c r="P21" i="61"/>
  <c r="Q26" i="61"/>
  <c r="K33" i="45"/>
  <c r="K48" i="45"/>
  <c r="P48" i="45" s="1"/>
  <c r="BW48" i="45" s="1"/>
  <c r="P14" i="48"/>
  <c r="K27" i="45"/>
  <c r="K67" i="45"/>
  <c r="K106" i="45"/>
  <c r="K121" i="45"/>
  <c r="Q121" i="45" s="1"/>
  <c r="BX121" i="45" s="1"/>
  <c r="K125" i="45"/>
  <c r="K129" i="45"/>
  <c r="K131" i="45"/>
  <c r="K134" i="45"/>
  <c r="K136" i="45"/>
  <c r="L136" i="45" s="1"/>
  <c r="BS136" i="45" s="1"/>
  <c r="K138" i="45"/>
  <c r="O138" i="45" s="1"/>
  <c r="K36" i="45"/>
  <c r="K69" i="45"/>
  <c r="K72" i="45"/>
  <c r="K78" i="45"/>
  <c r="BR78" i="45" s="1"/>
  <c r="K95" i="45"/>
  <c r="K185" i="45"/>
  <c r="Q16" i="47"/>
  <c r="L15" i="47"/>
  <c r="P12" i="52"/>
  <c r="M15" i="54"/>
  <c r="L12" i="55"/>
  <c r="L15" i="55"/>
  <c r="S15" i="55" s="1"/>
  <c r="J15" i="55" s="1"/>
  <c r="L14" i="56"/>
  <c r="P8" i="57"/>
  <c r="M11" i="58"/>
  <c r="L18" i="59"/>
  <c r="S18" i="59" s="1"/>
  <c r="J18" i="59" s="1"/>
  <c r="M11" i="59"/>
  <c r="M32" i="61"/>
  <c r="M10" i="61"/>
  <c r="L24" i="61"/>
  <c r="M28" i="61"/>
  <c r="K130" i="45"/>
  <c r="K150" i="45"/>
  <c r="P15" i="55"/>
  <c r="Q10" i="58"/>
  <c r="Q28" i="61"/>
  <c r="N11" i="50"/>
  <c r="Q11" i="58"/>
  <c r="M18" i="52"/>
  <c r="L10" i="53"/>
  <c r="L13" i="54"/>
  <c r="P13" i="55"/>
  <c r="P16" i="56"/>
  <c r="L10" i="57"/>
  <c r="S10" i="57" s="1"/>
  <c r="J10" i="57" s="1"/>
  <c r="P10" i="59"/>
  <c r="Q17" i="59"/>
  <c r="P12" i="60"/>
  <c r="Q8" i="61"/>
  <c r="P15" i="61"/>
  <c r="L21" i="61"/>
  <c r="P10" i="46"/>
  <c r="K39" i="45"/>
  <c r="K41" i="45"/>
  <c r="K83" i="45"/>
  <c r="R18" i="47"/>
  <c r="O29" i="61"/>
  <c r="Q29" i="61"/>
  <c r="M29" i="61"/>
  <c r="P16" i="47"/>
  <c r="L18" i="47"/>
  <c r="P16" i="48"/>
  <c r="L11" i="49"/>
  <c r="R11" i="50"/>
  <c r="L13" i="50"/>
  <c r="M17" i="52"/>
  <c r="Q18" i="52"/>
  <c r="L13" i="52"/>
  <c r="M15" i="52"/>
  <c r="P10" i="53"/>
  <c r="Q15" i="54"/>
  <c r="P12" i="55"/>
  <c r="P14" i="55"/>
  <c r="M15" i="56"/>
  <c r="Q13" i="56"/>
  <c r="P14" i="56"/>
  <c r="Q11" i="56"/>
  <c r="P10" i="57"/>
  <c r="Q11" i="57"/>
  <c r="Q10" i="60"/>
  <c r="P10" i="60"/>
  <c r="L10" i="60"/>
  <c r="R17" i="61"/>
  <c r="Q17" i="61"/>
  <c r="M17" i="61"/>
  <c r="R16" i="60"/>
  <c r="Q16" i="60"/>
  <c r="N18" i="47"/>
  <c r="P11" i="49"/>
  <c r="P13" i="50"/>
  <c r="Q17" i="52"/>
  <c r="P13" i="52"/>
  <c r="Q15" i="52"/>
  <c r="N15" i="56"/>
  <c r="R13" i="56"/>
  <c r="R11" i="56"/>
  <c r="Q15" i="59"/>
  <c r="P15" i="59"/>
  <c r="L15" i="59"/>
  <c r="T15" i="59" s="1"/>
  <c r="U15" i="59" s="1"/>
  <c r="R18" i="60"/>
  <c r="D3" i="65"/>
  <c r="R15" i="56"/>
  <c r="R16" i="47"/>
  <c r="P18" i="47"/>
  <c r="L14" i="48"/>
  <c r="L12" i="50"/>
  <c r="L10" i="52"/>
  <c r="L12" i="52"/>
  <c r="L14" i="52"/>
  <c r="Q15" i="56"/>
  <c r="M13" i="56"/>
  <c r="M11" i="56"/>
  <c r="N16" i="58"/>
  <c r="R9" i="58"/>
  <c r="M9" i="58"/>
  <c r="R16" i="59"/>
  <c r="M16" i="59"/>
  <c r="P18" i="59"/>
  <c r="P9" i="59"/>
  <c r="Q32" i="61"/>
  <c r="Q10" i="61"/>
  <c r="Q25" i="61"/>
  <c r="R28" i="61"/>
  <c r="K59" i="45"/>
  <c r="BR59" i="45"/>
  <c r="K61" i="45"/>
  <c r="K63" i="45"/>
  <c r="Q11" i="59"/>
  <c r="M17" i="59"/>
  <c r="Q8" i="60"/>
  <c r="L17" i="60"/>
  <c r="S17" i="60" s="1"/>
  <c r="J17" i="60" s="1"/>
  <c r="L12" i="60"/>
  <c r="P31" i="61"/>
  <c r="M8" i="61"/>
  <c r="L15" i="61"/>
  <c r="P20" i="61"/>
  <c r="P24" i="61"/>
  <c r="R26" i="61"/>
  <c r="N28" i="61"/>
  <c r="K135" i="45"/>
  <c r="K159" i="45"/>
  <c r="O159" i="45" s="1"/>
  <c r="BV159" i="45" s="1"/>
  <c r="K161" i="45"/>
  <c r="K172" i="45"/>
  <c r="K174" i="45"/>
  <c r="N174" i="45" s="1"/>
  <c r="M7" i="56"/>
  <c r="Q7" i="56"/>
  <c r="BR72" i="45"/>
  <c r="O70" i="45"/>
  <c r="BV70" i="45" s="1"/>
  <c r="Q106" i="45"/>
  <c r="BX106" i="45" s="1"/>
  <c r="K26" i="45"/>
  <c r="BR136" i="45"/>
  <c r="K189" i="45"/>
  <c r="R189" i="45" s="1"/>
  <c r="BY189" i="45" s="1"/>
  <c r="K140" i="45"/>
  <c r="K142" i="45"/>
  <c r="K76" i="45"/>
  <c r="P76" i="45" s="1"/>
  <c r="K80" i="45"/>
  <c r="K82" i="45"/>
  <c r="K108" i="45"/>
  <c r="N108" i="45" s="1"/>
  <c r="K110" i="45"/>
  <c r="BR110" i="45" s="1"/>
  <c r="K160" i="45"/>
  <c r="K166" i="45"/>
  <c r="R166" i="45" s="1"/>
  <c r="BY166" i="45" s="1"/>
  <c r="K173" i="45"/>
  <c r="K183" i="45"/>
  <c r="L183" i="45" s="1"/>
  <c r="BS183" i="45" s="1"/>
  <c r="K188" i="45"/>
  <c r="K190" i="45"/>
  <c r="K52" i="45"/>
  <c r="K54" i="45"/>
  <c r="K117" i="45"/>
  <c r="K119" i="45"/>
  <c r="M119" i="45" s="1"/>
  <c r="BT119" i="45" s="1"/>
  <c r="K123" i="45"/>
  <c r="K148" i="45"/>
  <c r="N9" i="46"/>
  <c r="O9" i="46"/>
  <c r="R9" i="46"/>
  <c r="P9" i="46"/>
  <c r="L9" i="46"/>
  <c r="Q9" i="46"/>
  <c r="K40" i="45"/>
  <c r="R40" i="45" s="1"/>
  <c r="K113" i="45"/>
  <c r="K128" i="45"/>
  <c r="K158" i="45"/>
  <c r="M158" i="45" s="1"/>
  <c r="K164" i="45"/>
  <c r="N125" i="45"/>
  <c r="BU125" i="45" s="1"/>
  <c r="K25" i="45"/>
  <c r="K53" i="45"/>
  <c r="K64" i="45"/>
  <c r="K75" i="45"/>
  <c r="L75" i="45" s="1"/>
  <c r="K97" i="45"/>
  <c r="K149" i="45"/>
  <c r="K151" i="45"/>
  <c r="R151" i="45" s="1"/>
  <c r="BY151" i="45" s="1"/>
  <c r="BR171" i="45"/>
  <c r="K181" i="45"/>
  <c r="P72" i="45"/>
  <c r="BW72" i="45" s="1"/>
  <c r="N188" i="45"/>
  <c r="BU188" i="45" s="1"/>
  <c r="K193" i="45"/>
  <c r="BR193" i="45" s="1"/>
  <c r="K141" i="45"/>
  <c r="R136" i="45"/>
  <c r="BY136" i="45" s="1"/>
  <c r="K122" i="45"/>
  <c r="K126" i="45"/>
  <c r="R72" i="45"/>
  <c r="BY72" i="45" s="1"/>
  <c r="N72" i="45"/>
  <c r="BU72" i="45" s="1"/>
  <c r="R80" i="45"/>
  <c r="BY80" i="45" s="1"/>
  <c r="R67" i="45"/>
  <c r="BY67" i="45" s="1"/>
  <c r="K55" i="45"/>
  <c r="K49" i="45"/>
  <c r="K47" i="45"/>
  <c r="K51" i="45"/>
  <c r="O51" i="45" s="1"/>
  <c r="BV51" i="45" s="1"/>
  <c r="K24" i="45"/>
  <c r="K32" i="45"/>
  <c r="Q32" i="45" s="1"/>
  <c r="O10" i="46"/>
  <c r="N10" i="46"/>
  <c r="R10" i="46"/>
  <c r="N179" i="45"/>
  <c r="BU179" i="45" s="1"/>
  <c r="O160" i="45"/>
  <c r="BV160" i="45" s="1"/>
  <c r="M160" i="45"/>
  <c r="BT160" i="45" s="1"/>
  <c r="O148" i="45"/>
  <c r="BV148" i="45" s="1"/>
  <c r="Q136" i="45"/>
  <c r="BX136" i="45" s="1"/>
  <c r="R141" i="45"/>
  <c r="BY141" i="45" s="1"/>
  <c r="P136" i="45"/>
  <c r="BW136" i="45" s="1"/>
  <c r="P128" i="45"/>
  <c r="BW128" i="45" s="1"/>
  <c r="L122" i="45"/>
  <c r="BS122" i="45" s="1"/>
  <c r="O95" i="45"/>
  <c r="BV95" i="45" s="1"/>
  <c r="M95" i="45"/>
  <c r="BT95" i="45" s="1"/>
  <c r="Q59" i="45"/>
  <c r="BX59" i="45" s="1"/>
  <c r="L49" i="45"/>
  <c r="BS49" i="45" s="1"/>
  <c r="L39" i="45"/>
  <c r="BS39" i="45" s="1"/>
  <c r="L28" i="61"/>
  <c r="P28" i="61"/>
  <c r="X28" i="61"/>
  <c r="AB28" i="61"/>
  <c r="AF28" i="61"/>
  <c r="AJ28" i="61"/>
  <c r="AN28" i="61"/>
  <c r="W28" i="61"/>
  <c r="AE28" i="61"/>
  <c r="AI28" i="61"/>
  <c r="AU28" i="61"/>
  <c r="V28" i="61"/>
  <c r="AD28" i="61"/>
  <c r="AH28" i="61"/>
  <c r="AP28" i="61"/>
  <c r="AT28" i="61"/>
  <c r="Y28" i="61"/>
  <c r="AC28" i="61"/>
  <c r="AK28" i="61"/>
  <c r="AO28" i="61"/>
  <c r="L26" i="61"/>
  <c r="P26" i="61"/>
  <c r="X26" i="61"/>
  <c r="AB26" i="61"/>
  <c r="AF26" i="61"/>
  <c r="AJ26" i="61"/>
  <c r="AN26" i="61"/>
  <c r="AR26" i="61"/>
  <c r="W26" i="61"/>
  <c r="AI26" i="61"/>
  <c r="AU26" i="61"/>
  <c r="V26" i="61"/>
  <c r="AD26" i="61"/>
  <c r="AH26" i="61"/>
  <c r="AL26" i="61"/>
  <c r="AP26" i="61"/>
  <c r="Y26" i="61"/>
  <c r="AC26" i="61"/>
  <c r="AK26" i="61"/>
  <c r="AO26" i="61"/>
  <c r="L25" i="61"/>
  <c r="P25" i="61"/>
  <c r="X25" i="61"/>
  <c r="AF25" i="61"/>
  <c r="AJ25" i="61"/>
  <c r="AN25" i="61"/>
  <c r="AR25" i="61"/>
  <c r="O25" i="61"/>
  <c r="W25" i="61"/>
  <c r="AE25" i="61"/>
  <c r="AU25" i="61"/>
  <c r="N25" i="61"/>
  <c r="V25" i="61"/>
  <c r="AD25" i="61"/>
  <c r="AH25" i="61"/>
  <c r="AL25" i="61"/>
  <c r="AP25" i="61"/>
  <c r="Y25" i="61"/>
  <c r="AC25" i="61"/>
  <c r="AK25" i="61"/>
  <c r="AO25" i="61"/>
  <c r="AS24" i="61"/>
  <c r="AO24" i="61"/>
  <c r="AK24" i="61"/>
  <c r="Y24" i="61"/>
  <c r="AT24" i="61"/>
  <c r="AP24" i="61"/>
  <c r="AL24" i="61"/>
  <c r="AH24" i="61"/>
  <c r="AD24" i="61"/>
  <c r="V24" i="61"/>
  <c r="AN24" i="61"/>
  <c r="AJ24" i="61"/>
  <c r="AF24" i="61"/>
  <c r="AB24" i="61"/>
  <c r="X24" i="61"/>
  <c r="AU24" i="61"/>
  <c r="AI24" i="61"/>
  <c r="W24" i="61"/>
  <c r="O24" i="61"/>
  <c r="N24" i="61"/>
  <c r="R24" i="61"/>
  <c r="M24" i="61"/>
  <c r="W21" i="61"/>
  <c r="O21" i="61"/>
  <c r="N21" i="61"/>
  <c r="R21" i="61"/>
  <c r="M21" i="61"/>
  <c r="AS20" i="61"/>
  <c r="AK20" i="61"/>
  <c r="AC20" i="61"/>
  <c r="Y20" i="61"/>
  <c r="Z20" i="61" s="1"/>
  <c r="AR20" i="61"/>
  <c r="AB20" i="61"/>
  <c r="AT20" i="61"/>
  <c r="AP20" i="61"/>
  <c r="AH20" i="61"/>
  <c r="AD20" i="61"/>
  <c r="V20" i="61"/>
  <c r="AN20" i="61"/>
  <c r="AJ20" i="61"/>
  <c r="AF20" i="61"/>
  <c r="X20" i="61"/>
  <c r="AI20" i="61"/>
  <c r="AE20" i="61"/>
  <c r="W20" i="61"/>
  <c r="O20" i="61"/>
  <c r="N20" i="61"/>
  <c r="R20" i="61"/>
  <c r="M20" i="61"/>
  <c r="AO19" i="61"/>
  <c r="AK19" i="61"/>
  <c r="AC19" i="61"/>
  <c r="Y19" i="61"/>
  <c r="AR19" i="61"/>
  <c r="AT19" i="61"/>
  <c r="AP19" i="61"/>
  <c r="AH19" i="61"/>
  <c r="AD19" i="61"/>
  <c r="V19" i="61"/>
  <c r="AN19" i="61"/>
  <c r="AJ19" i="61"/>
  <c r="AF19" i="61"/>
  <c r="AB19" i="61"/>
  <c r="AU19" i="61"/>
  <c r="AI19" i="61"/>
  <c r="AE19" i="61"/>
  <c r="W19" i="61"/>
  <c r="O19" i="61"/>
  <c r="N19" i="61"/>
  <c r="R19" i="61"/>
  <c r="M19" i="61"/>
  <c r="L17" i="61"/>
  <c r="P17" i="61"/>
  <c r="X17" i="61"/>
  <c r="AB17" i="61"/>
  <c r="AF17" i="61"/>
  <c r="AJ17" i="61"/>
  <c r="AN17" i="61"/>
  <c r="O17" i="61"/>
  <c r="W17" i="61"/>
  <c r="AE17" i="61"/>
  <c r="AI17" i="61"/>
  <c r="AU17" i="61"/>
  <c r="N17" i="61"/>
  <c r="V17" i="61"/>
  <c r="AH17" i="61"/>
  <c r="AL17" i="61"/>
  <c r="AP17" i="61"/>
  <c r="AT17" i="61"/>
  <c r="Y17" i="61"/>
  <c r="AC17" i="61"/>
  <c r="AK17" i="61"/>
  <c r="AS15" i="61"/>
  <c r="AO15" i="61"/>
  <c r="AK15" i="61"/>
  <c r="AC15" i="61"/>
  <c r="Y15" i="61"/>
  <c r="AT15" i="61"/>
  <c r="AP15" i="61"/>
  <c r="AH15" i="61"/>
  <c r="AD15" i="61"/>
  <c r="V15" i="61"/>
  <c r="AU15" i="61"/>
  <c r="AI15" i="61"/>
  <c r="AE15" i="61"/>
  <c r="W15" i="61"/>
  <c r="AN15" i="61"/>
  <c r="AJ15" i="61"/>
  <c r="AF15" i="61"/>
  <c r="AB15" i="61"/>
  <c r="X15" i="61"/>
  <c r="Z15" i="61" s="1"/>
  <c r="O15" i="61"/>
  <c r="N15" i="61"/>
  <c r="R15" i="61"/>
  <c r="M15" i="61"/>
  <c r="L10" i="61"/>
  <c r="P10" i="61"/>
  <c r="X10" i="61"/>
  <c r="AB10" i="61"/>
  <c r="AF10" i="61"/>
  <c r="AJ10" i="61"/>
  <c r="AR10" i="61"/>
  <c r="O10" i="61"/>
  <c r="W10" i="61"/>
  <c r="AE10" i="61"/>
  <c r="AI10" i="61"/>
  <c r="AU10" i="61"/>
  <c r="N10" i="61"/>
  <c r="AD10" i="61"/>
  <c r="AH10" i="61"/>
  <c r="AL10" i="61"/>
  <c r="AP10" i="61"/>
  <c r="AT10" i="61"/>
  <c r="Y10" i="61"/>
  <c r="AC10" i="61"/>
  <c r="AO10" i="61"/>
  <c r="L9" i="61"/>
  <c r="P9" i="61"/>
  <c r="P8" i="61"/>
  <c r="X8" i="61"/>
  <c r="AB8" i="61"/>
  <c r="AF8" i="61"/>
  <c r="AJ8" i="61"/>
  <c r="AN8" i="61"/>
  <c r="AR8" i="61"/>
  <c r="W8" i="61"/>
  <c r="AE8" i="61"/>
  <c r="AI8" i="61"/>
  <c r="AU8" i="61"/>
  <c r="N8" i="61"/>
  <c r="V8" i="61"/>
  <c r="AD8" i="61"/>
  <c r="AL8" i="61"/>
  <c r="AP8" i="61"/>
  <c r="AT8" i="61"/>
  <c r="Y8" i="61"/>
  <c r="AC8" i="61"/>
  <c r="AK8" i="61"/>
  <c r="AO8" i="61"/>
  <c r="L32" i="61"/>
  <c r="P32" i="61"/>
  <c r="O32" i="61"/>
  <c r="N32" i="61"/>
  <c r="O31" i="61"/>
  <c r="R31" i="61"/>
  <c r="Y29" i="61"/>
  <c r="AF29" i="61"/>
  <c r="AJ29" i="61"/>
  <c r="AN29" i="61"/>
  <c r="AK29" i="61"/>
  <c r="AH29" i="61"/>
  <c r="N16" i="60"/>
  <c r="AO13" i="60"/>
  <c r="AK13" i="60"/>
  <c r="AD13" i="60"/>
  <c r="V13" i="60"/>
  <c r="AU13" i="60"/>
  <c r="AF13" i="60"/>
  <c r="AB13" i="60"/>
  <c r="X13" i="60"/>
  <c r="AS12" i="60"/>
  <c r="AO12" i="60"/>
  <c r="AK12" i="60"/>
  <c r="X12" i="60"/>
  <c r="AT12" i="60"/>
  <c r="AP12" i="60"/>
  <c r="AI12" i="60"/>
  <c r="AE12" i="60"/>
  <c r="W12" i="60"/>
  <c r="O12" i="60"/>
  <c r="N12" i="60"/>
  <c r="R12" i="60"/>
  <c r="M12" i="60"/>
  <c r="AO11" i="60"/>
  <c r="AK11" i="60"/>
  <c r="AC11" i="60"/>
  <c r="AT11" i="60"/>
  <c r="AP11" i="60"/>
  <c r="AH11" i="60"/>
  <c r="AE11" i="60"/>
  <c r="O11" i="60"/>
  <c r="N11" i="60"/>
  <c r="P18" i="60"/>
  <c r="N18" i="60"/>
  <c r="O17" i="60"/>
  <c r="N17" i="60"/>
  <c r="R17" i="60"/>
  <c r="M17" i="60"/>
  <c r="L15" i="60"/>
  <c r="T15" i="60" s="1"/>
  <c r="U15" i="60" s="1"/>
  <c r="AS10" i="60"/>
  <c r="AO10" i="60"/>
  <c r="AK10" i="60"/>
  <c r="AP10" i="60"/>
  <c r="AL10" i="60"/>
  <c r="AH10" i="60"/>
  <c r="AF10" i="60"/>
  <c r="AB10" i="60"/>
  <c r="X10" i="60"/>
  <c r="O10" i="60"/>
  <c r="N10" i="60"/>
  <c r="M10" i="60"/>
  <c r="AK9" i="60"/>
  <c r="AC9" i="60"/>
  <c r="Y9" i="60"/>
  <c r="AU9" i="60"/>
  <c r="AI9" i="60"/>
  <c r="AE9" i="60"/>
  <c r="X9" i="60"/>
  <c r="L9" i="60"/>
  <c r="O9" i="60"/>
  <c r="L8" i="60"/>
  <c r="P8" i="60"/>
  <c r="X8" i="60"/>
  <c r="AF8" i="60"/>
  <c r="AJ8" i="60"/>
  <c r="O8" i="60"/>
  <c r="AU8" i="60"/>
  <c r="N8" i="60"/>
  <c r="V8" i="60"/>
  <c r="AC8" i="60"/>
  <c r="AK8" i="60"/>
  <c r="AO8" i="60"/>
  <c r="L17" i="59"/>
  <c r="P17" i="59"/>
  <c r="O17" i="59"/>
  <c r="N17" i="59"/>
  <c r="O15" i="59"/>
  <c r="N15" i="59"/>
  <c r="R15" i="59"/>
  <c r="M15" i="59"/>
  <c r="L11" i="59"/>
  <c r="S11" i="59" s="1"/>
  <c r="J11" i="59" s="1"/>
  <c r="P11" i="59"/>
  <c r="O11" i="59"/>
  <c r="N11" i="59"/>
  <c r="O9" i="59"/>
  <c r="N9" i="59"/>
  <c r="R9" i="59"/>
  <c r="M9" i="59"/>
  <c r="O10" i="59"/>
  <c r="N10" i="59"/>
  <c r="R10" i="59"/>
  <c r="M10" i="59"/>
  <c r="O18" i="59"/>
  <c r="N18" i="59"/>
  <c r="R18" i="59"/>
  <c r="M18" i="59"/>
  <c r="L16" i="59"/>
  <c r="S16" i="59" s="1"/>
  <c r="J16" i="59" s="1"/>
  <c r="P16" i="59"/>
  <c r="O16" i="59"/>
  <c r="N16" i="59"/>
  <c r="L15" i="58"/>
  <c r="P15" i="58"/>
  <c r="O15" i="58"/>
  <c r="N15" i="58"/>
  <c r="R15" i="58"/>
  <c r="M15" i="58"/>
  <c r="L11" i="58"/>
  <c r="T11" i="58" s="1"/>
  <c r="U11" i="58" s="1"/>
  <c r="P11" i="58"/>
  <c r="O11" i="58"/>
  <c r="N11" i="58"/>
  <c r="L9" i="58"/>
  <c r="S9" i="58" s="1"/>
  <c r="J9" i="58" s="1"/>
  <c r="P9" i="58"/>
  <c r="O9" i="58"/>
  <c r="N9" i="58"/>
  <c r="L10" i="58"/>
  <c r="S10" i="58" s="1"/>
  <c r="J10" i="58" s="1"/>
  <c r="O10" i="58"/>
  <c r="N10" i="58"/>
  <c r="L16" i="58"/>
  <c r="S16" i="58" s="1"/>
  <c r="J16" i="58" s="1"/>
  <c r="P16" i="58"/>
  <c r="L11" i="57"/>
  <c r="S11" i="57" s="1"/>
  <c r="J11" i="57" s="1"/>
  <c r="P11" i="57"/>
  <c r="O11" i="57"/>
  <c r="N11" i="57"/>
  <c r="O8" i="57"/>
  <c r="N8" i="57"/>
  <c r="R8" i="57"/>
  <c r="M8" i="57"/>
  <c r="O10" i="57"/>
  <c r="N10" i="57"/>
  <c r="R10" i="57"/>
  <c r="L11" i="56"/>
  <c r="P11" i="56"/>
  <c r="AB11" i="56"/>
  <c r="AF11" i="56"/>
  <c r="AJ11" i="56"/>
  <c r="AN11" i="56"/>
  <c r="V11" i="56"/>
  <c r="AD11" i="56"/>
  <c r="AH11" i="56"/>
  <c r="AP11" i="56"/>
  <c r="AO11" i="56"/>
  <c r="L7" i="56"/>
  <c r="P7" i="56"/>
  <c r="O7" i="56"/>
  <c r="N7" i="56"/>
  <c r="O16" i="56"/>
  <c r="N16" i="56"/>
  <c r="R16" i="56"/>
  <c r="M16" i="56"/>
  <c r="AS14" i="56"/>
  <c r="AO14" i="56"/>
  <c r="AK14" i="56"/>
  <c r="X14" i="56"/>
  <c r="AT14" i="56"/>
  <c r="AP14" i="56"/>
  <c r="AL14" i="56"/>
  <c r="AJ14" i="56"/>
  <c r="AB14" i="56"/>
  <c r="AU14" i="56"/>
  <c r="AI14" i="56"/>
  <c r="O14" i="56"/>
  <c r="N14" i="56"/>
  <c r="R14" i="56"/>
  <c r="M14" i="56"/>
  <c r="L13" i="56"/>
  <c r="P13" i="56"/>
  <c r="X13" i="56"/>
  <c r="AB13" i="56"/>
  <c r="AF13" i="56"/>
  <c r="AJ13" i="56"/>
  <c r="AN13" i="56"/>
  <c r="AR13" i="56"/>
  <c r="W13" i="56"/>
  <c r="AE13" i="56"/>
  <c r="AI13" i="56"/>
  <c r="AU13" i="56"/>
  <c r="V13" i="56"/>
  <c r="AD13" i="56"/>
  <c r="AH13" i="56"/>
  <c r="AL13" i="56"/>
  <c r="AP13" i="56"/>
  <c r="AT13" i="56"/>
  <c r="Y13" i="56"/>
  <c r="AC13" i="56"/>
  <c r="AK13" i="56"/>
  <c r="AO13" i="56"/>
  <c r="L17" i="56"/>
  <c r="T17" i="56" s="1"/>
  <c r="U17" i="56" s="1"/>
  <c r="P17" i="56"/>
  <c r="O17" i="56"/>
  <c r="N17" i="56"/>
  <c r="R17" i="56"/>
  <c r="M17" i="56"/>
  <c r="L15" i="56"/>
  <c r="P15" i="56"/>
  <c r="X15" i="56"/>
  <c r="AB15" i="56"/>
  <c r="AF15" i="56"/>
  <c r="AJ15" i="56"/>
  <c r="AI15" i="56"/>
  <c r="AU15" i="56"/>
  <c r="V15" i="56"/>
  <c r="AD15" i="56"/>
  <c r="Y15" i="56"/>
  <c r="AC15" i="56"/>
  <c r="AK15" i="56"/>
  <c r="AO15" i="56"/>
  <c r="L16" i="55"/>
  <c r="T16" i="55" s="1"/>
  <c r="U16" i="55" s="1"/>
  <c r="P16" i="55"/>
  <c r="O16" i="55"/>
  <c r="N16" i="55"/>
  <c r="R16" i="55"/>
  <c r="M16" i="55"/>
  <c r="O15" i="55"/>
  <c r="N15" i="55"/>
  <c r="R15" i="55"/>
  <c r="M15" i="55"/>
  <c r="N14" i="55"/>
  <c r="R14" i="55"/>
  <c r="O14" i="55"/>
  <c r="M14" i="55"/>
  <c r="AS13" i="55"/>
  <c r="AO13" i="55"/>
  <c r="AK13" i="55"/>
  <c r="AC13" i="55"/>
  <c r="Y13" i="55"/>
  <c r="AR13" i="55"/>
  <c r="AJ13" i="55"/>
  <c r="AF13" i="55"/>
  <c r="AB13" i="55"/>
  <c r="X13" i="55"/>
  <c r="AT13" i="55"/>
  <c r="AP13" i="55"/>
  <c r="AL13" i="55"/>
  <c r="AH13" i="55"/>
  <c r="AD13" i="55"/>
  <c r="V13" i="55"/>
  <c r="AN13" i="55"/>
  <c r="AU13" i="55"/>
  <c r="AI13" i="55"/>
  <c r="AE13" i="55"/>
  <c r="W13" i="55"/>
  <c r="O13" i="55"/>
  <c r="N13" i="55"/>
  <c r="R13" i="55"/>
  <c r="M13" i="55"/>
  <c r="O12" i="55"/>
  <c r="N12" i="55"/>
  <c r="R12" i="55"/>
  <c r="M12" i="55"/>
  <c r="AS11" i="55"/>
  <c r="AO11" i="55"/>
  <c r="AK11" i="55"/>
  <c r="AC11" i="55"/>
  <c r="Y11" i="55"/>
  <c r="AU11" i="55"/>
  <c r="AI11" i="55"/>
  <c r="AE11" i="55"/>
  <c r="AT11" i="55"/>
  <c r="AP11" i="55"/>
  <c r="AL11" i="55"/>
  <c r="AH11" i="55"/>
  <c r="AD11" i="55"/>
  <c r="V11" i="55"/>
  <c r="AR11" i="55"/>
  <c r="AN11" i="55"/>
  <c r="AJ11" i="55"/>
  <c r="AF11" i="55"/>
  <c r="AB11" i="55"/>
  <c r="X11" i="55"/>
  <c r="W11" i="55"/>
  <c r="L11" i="55"/>
  <c r="P11" i="55"/>
  <c r="N11" i="55"/>
  <c r="R11" i="55"/>
  <c r="O11" i="55"/>
  <c r="M11" i="55"/>
  <c r="AO13" i="54"/>
  <c r="AK13" i="54"/>
  <c r="AC13" i="54"/>
  <c r="Y13" i="54"/>
  <c r="AD13" i="54"/>
  <c r="V13" i="54"/>
  <c r="AR13" i="54"/>
  <c r="AJ13" i="54"/>
  <c r="AI13" i="54"/>
  <c r="AE13" i="54"/>
  <c r="W13" i="54"/>
  <c r="AN13" i="54"/>
  <c r="O13" i="54"/>
  <c r="N13" i="54"/>
  <c r="R13" i="54"/>
  <c r="M13" i="54"/>
  <c r="O16" i="54"/>
  <c r="O15" i="54"/>
  <c r="N15" i="54"/>
  <c r="AS8" i="53"/>
  <c r="AO8" i="53"/>
  <c r="AK8" i="53"/>
  <c r="AC8" i="53"/>
  <c r="Y8" i="53"/>
  <c r="AT8" i="53"/>
  <c r="AP8" i="53"/>
  <c r="AL8" i="53"/>
  <c r="AH8" i="53"/>
  <c r="AD8" i="53"/>
  <c r="V8" i="53"/>
  <c r="AU8" i="53"/>
  <c r="AI8" i="53"/>
  <c r="AE8" i="53"/>
  <c r="W8" i="53"/>
  <c r="AR8" i="53"/>
  <c r="AN8" i="53"/>
  <c r="AJ8" i="53"/>
  <c r="AF8" i="53"/>
  <c r="AB8" i="53"/>
  <c r="X8" i="53"/>
  <c r="P8" i="53"/>
  <c r="O8" i="53"/>
  <c r="N8" i="53"/>
  <c r="R8" i="53"/>
  <c r="AS10" i="53"/>
  <c r="AO10" i="53"/>
  <c r="AK10" i="53"/>
  <c r="AC10" i="53"/>
  <c r="Y10" i="53"/>
  <c r="AR10" i="53"/>
  <c r="AJ10" i="53"/>
  <c r="AF10" i="53"/>
  <c r="AB10" i="53"/>
  <c r="X10" i="53"/>
  <c r="AT10" i="53"/>
  <c r="AP10" i="53"/>
  <c r="AL10" i="53"/>
  <c r="AH10" i="53"/>
  <c r="AD10" i="53"/>
  <c r="V10" i="53"/>
  <c r="AN10" i="53"/>
  <c r="AU10" i="53"/>
  <c r="AI10" i="53"/>
  <c r="AE10" i="53"/>
  <c r="W10" i="53"/>
  <c r="O10" i="53"/>
  <c r="N10" i="53"/>
  <c r="R10" i="53"/>
  <c r="M10" i="53"/>
  <c r="L14" i="53"/>
  <c r="T14" i="53" s="1"/>
  <c r="U14" i="53" s="1"/>
  <c r="P14" i="53"/>
  <c r="O14" i="53"/>
  <c r="N14" i="53"/>
  <c r="R14" i="53"/>
  <c r="M14" i="53"/>
  <c r="L15" i="52"/>
  <c r="S15" i="52" s="1"/>
  <c r="J15" i="52" s="1"/>
  <c r="P15" i="52"/>
  <c r="O15" i="52"/>
  <c r="N15" i="52"/>
  <c r="O14" i="52"/>
  <c r="N14" i="52"/>
  <c r="R14" i="52"/>
  <c r="M14" i="52"/>
  <c r="O13" i="52"/>
  <c r="N13" i="52"/>
  <c r="R13" i="52"/>
  <c r="M13" i="52"/>
  <c r="O12" i="52"/>
  <c r="N12" i="52"/>
  <c r="R12" i="52"/>
  <c r="M12" i="52"/>
  <c r="L11" i="52"/>
  <c r="P11" i="52"/>
  <c r="O11" i="52"/>
  <c r="N11" i="52"/>
  <c r="R11" i="52"/>
  <c r="M11" i="52"/>
  <c r="L18" i="52"/>
  <c r="P18" i="52"/>
  <c r="O18" i="52"/>
  <c r="N18" i="52"/>
  <c r="L17" i="52"/>
  <c r="P17" i="52"/>
  <c r="O17" i="52"/>
  <c r="N17" i="52"/>
  <c r="L16" i="52"/>
  <c r="P16" i="52"/>
  <c r="O16" i="52"/>
  <c r="N16" i="52"/>
  <c r="R16" i="52"/>
  <c r="M16" i="52"/>
  <c r="AS10" i="52"/>
  <c r="AO10" i="52"/>
  <c r="AK10" i="52"/>
  <c r="AC10" i="52"/>
  <c r="Y10" i="52"/>
  <c r="AT10" i="52"/>
  <c r="AP10" i="52"/>
  <c r="AL10" i="52"/>
  <c r="AH10" i="52"/>
  <c r="AD10" i="52"/>
  <c r="V10" i="52"/>
  <c r="AU10" i="52"/>
  <c r="AI10" i="52"/>
  <c r="AE10" i="52"/>
  <c r="W10" i="52"/>
  <c r="AR10" i="52"/>
  <c r="AN10" i="52"/>
  <c r="AJ10" i="52"/>
  <c r="AF10" i="52"/>
  <c r="AB10" i="52"/>
  <c r="X10" i="52"/>
  <c r="O10" i="52"/>
  <c r="N10" i="52"/>
  <c r="R10" i="52"/>
  <c r="M10" i="52"/>
  <c r="AS13" i="50"/>
  <c r="AO13" i="50"/>
  <c r="AK13" i="50"/>
  <c r="AC13" i="50"/>
  <c r="Y13" i="50"/>
  <c r="AI13" i="50"/>
  <c r="AR13" i="50"/>
  <c r="AN13" i="50"/>
  <c r="AJ13" i="50"/>
  <c r="AF13" i="50"/>
  <c r="AB13" i="50"/>
  <c r="X13" i="50"/>
  <c r="AT13" i="50"/>
  <c r="AP13" i="50"/>
  <c r="AL13" i="50"/>
  <c r="AH13" i="50"/>
  <c r="AD13" i="50"/>
  <c r="V13" i="50"/>
  <c r="AU13" i="50"/>
  <c r="AE13" i="50"/>
  <c r="W13" i="50"/>
  <c r="N13" i="50"/>
  <c r="R13" i="50"/>
  <c r="O13" i="50"/>
  <c r="M13" i="50"/>
  <c r="AS12" i="50"/>
  <c r="AO12" i="50"/>
  <c r="AK12" i="50"/>
  <c r="AC12" i="50"/>
  <c r="Y12" i="50"/>
  <c r="AR12" i="50"/>
  <c r="AF12" i="50"/>
  <c r="X12" i="50"/>
  <c r="AT12" i="50"/>
  <c r="AP12" i="50"/>
  <c r="AL12" i="50"/>
  <c r="AH12" i="50"/>
  <c r="AD12" i="50"/>
  <c r="V12" i="50"/>
  <c r="AN12" i="50"/>
  <c r="AJ12" i="50"/>
  <c r="AB12" i="50"/>
  <c r="AU12" i="50"/>
  <c r="AI12" i="50"/>
  <c r="AE12" i="50"/>
  <c r="W12" i="50"/>
  <c r="R12" i="50"/>
  <c r="M12" i="50"/>
  <c r="L11" i="50"/>
  <c r="P11" i="50"/>
  <c r="X11" i="50"/>
  <c r="AB11" i="50"/>
  <c r="AF11" i="50"/>
  <c r="AJ11" i="50"/>
  <c r="AN11" i="50"/>
  <c r="AR11" i="50"/>
  <c r="W11" i="50"/>
  <c r="Z11" i="50" s="1"/>
  <c r="AE11" i="50"/>
  <c r="AI11" i="50"/>
  <c r="AU11" i="50"/>
  <c r="V11" i="50"/>
  <c r="AD11" i="50"/>
  <c r="AH11" i="50"/>
  <c r="AL11" i="50"/>
  <c r="AP11" i="50"/>
  <c r="AT11" i="50"/>
  <c r="Y11" i="50"/>
  <c r="AC11" i="50"/>
  <c r="AK11" i="50"/>
  <c r="AO11" i="50"/>
  <c r="O15" i="49"/>
  <c r="N15" i="49"/>
  <c r="R15" i="49"/>
  <c r="M15" i="49"/>
  <c r="L13" i="49"/>
  <c r="T13" i="49" s="1"/>
  <c r="U13" i="49" s="1"/>
  <c r="P13" i="49"/>
  <c r="O13" i="49"/>
  <c r="N13" i="49"/>
  <c r="R13" i="49"/>
  <c r="M13" i="49"/>
  <c r="O11" i="49"/>
  <c r="N11" i="49"/>
  <c r="R11" i="49"/>
  <c r="M11" i="49"/>
  <c r="O14" i="48"/>
  <c r="N14" i="48"/>
  <c r="R14" i="48"/>
  <c r="M14" i="48"/>
  <c r="P13" i="48"/>
  <c r="O11" i="48"/>
  <c r="O16" i="48"/>
  <c r="N16" i="48"/>
  <c r="R16" i="48"/>
  <c r="M16" i="48"/>
  <c r="L15" i="48"/>
  <c r="P15" i="48"/>
  <c r="N15" i="48"/>
  <c r="R15" i="48"/>
  <c r="M15" i="48"/>
  <c r="O15" i="47"/>
  <c r="AB10" i="47"/>
  <c r="N10" i="47"/>
  <c r="R10" i="47"/>
  <c r="M10" i="47"/>
  <c r="N17" i="47"/>
  <c r="R17" i="47"/>
  <c r="O18" i="47"/>
  <c r="P17" i="47"/>
  <c r="M18" i="47"/>
  <c r="AV14" i="61"/>
  <c r="AQ14" i="61"/>
  <c r="AM14" i="61"/>
  <c r="AG14" i="61"/>
  <c r="AA14" i="61"/>
  <c r="T14" i="61"/>
  <c r="U14" i="61"/>
  <c r="K14" i="61"/>
  <c r="AV13" i="61"/>
  <c r="AQ13" i="61"/>
  <c r="AM13" i="61"/>
  <c r="AG13" i="61"/>
  <c r="AA13" i="61"/>
  <c r="T13" i="61"/>
  <c r="U13" i="61"/>
  <c r="K13" i="61"/>
  <c r="P13" i="61"/>
  <c r="AV11" i="61"/>
  <c r="AQ11" i="61"/>
  <c r="AM11" i="61"/>
  <c r="AG11" i="61"/>
  <c r="AA11" i="61"/>
  <c r="T11" i="61"/>
  <c r="U11" i="61" s="1"/>
  <c r="K11" i="61"/>
  <c r="Q11" i="61" s="1"/>
  <c r="K7" i="61"/>
  <c r="M7" i="61" s="1"/>
  <c r="AV14" i="60"/>
  <c r="AQ14" i="60"/>
  <c r="AM14" i="60"/>
  <c r="AG14" i="60"/>
  <c r="AA14" i="60"/>
  <c r="T14" i="60"/>
  <c r="U14" i="60" s="1"/>
  <c r="AS14" i="60" s="1"/>
  <c r="K14" i="60"/>
  <c r="AV7" i="60"/>
  <c r="AQ7" i="60"/>
  <c r="AM7" i="60"/>
  <c r="AG7" i="60"/>
  <c r="AA7" i="60"/>
  <c r="K7" i="60"/>
  <c r="O7" i="60" s="1"/>
  <c r="AV14" i="59"/>
  <c r="AQ14" i="59"/>
  <c r="AM14" i="59"/>
  <c r="AG14" i="59"/>
  <c r="AA14" i="59"/>
  <c r="K14" i="59"/>
  <c r="P14" i="59" s="1"/>
  <c r="AV13" i="59"/>
  <c r="AQ13" i="59"/>
  <c r="AM13" i="59"/>
  <c r="AG13" i="59"/>
  <c r="AA13" i="59"/>
  <c r="K13" i="59"/>
  <c r="P13" i="59" s="1"/>
  <c r="AV12" i="59"/>
  <c r="AQ12" i="59"/>
  <c r="AM12" i="59"/>
  <c r="AG12" i="59"/>
  <c r="AA12" i="59"/>
  <c r="K12" i="59"/>
  <c r="AV8" i="59"/>
  <c r="AQ8" i="59"/>
  <c r="AM8" i="59"/>
  <c r="AG8" i="59"/>
  <c r="AA8" i="59"/>
  <c r="K8" i="59"/>
  <c r="M8" i="59" s="1"/>
  <c r="N8" i="59"/>
  <c r="AV7" i="59"/>
  <c r="AQ7" i="59"/>
  <c r="AM7" i="59"/>
  <c r="AG7" i="59"/>
  <c r="AA7" i="59"/>
  <c r="K7" i="59"/>
  <c r="N7" i="59" s="1"/>
  <c r="AV14" i="58"/>
  <c r="AQ14" i="58"/>
  <c r="AM14" i="58"/>
  <c r="AG14" i="58"/>
  <c r="AA14" i="58"/>
  <c r="T14" i="58"/>
  <c r="U14" i="58" s="1"/>
  <c r="S14" i="58"/>
  <c r="J14" i="58" s="1"/>
  <c r="K14" i="58"/>
  <c r="O14" i="58" s="1"/>
  <c r="AV13" i="58"/>
  <c r="AQ13" i="58"/>
  <c r="AM13" i="58"/>
  <c r="AG13" i="58"/>
  <c r="AA13" i="58"/>
  <c r="K13" i="58"/>
  <c r="AV12" i="58"/>
  <c r="AQ12" i="58"/>
  <c r="AM12" i="58"/>
  <c r="AG12" i="58"/>
  <c r="AA12" i="58"/>
  <c r="K12" i="58"/>
  <c r="O12" i="58" s="1"/>
  <c r="AV8" i="58"/>
  <c r="AQ8" i="58"/>
  <c r="AM8" i="58"/>
  <c r="AG8" i="58"/>
  <c r="AA8" i="58"/>
  <c r="K8" i="58"/>
  <c r="O8" i="58" s="1"/>
  <c r="AV7" i="58"/>
  <c r="AQ7" i="58"/>
  <c r="AM7" i="58"/>
  <c r="AG7" i="58"/>
  <c r="AA7" i="58"/>
  <c r="K7" i="58"/>
  <c r="R7" i="58" s="1"/>
  <c r="AV9" i="57"/>
  <c r="AQ9" i="57"/>
  <c r="AM9" i="57"/>
  <c r="AG9" i="57"/>
  <c r="AA9" i="57"/>
  <c r="K9" i="57"/>
  <c r="R9" i="57" s="1"/>
  <c r="AV7" i="57"/>
  <c r="AQ7" i="57"/>
  <c r="AM7" i="57"/>
  <c r="AG7" i="57"/>
  <c r="AA7" i="57"/>
  <c r="K7" i="57"/>
  <c r="AV12" i="56"/>
  <c r="AQ12" i="56"/>
  <c r="AM12" i="56"/>
  <c r="AG12" i="56"/>
  <c r="AA12" i="56"/>
  <c r="T12" i="56"/>
  <c r="U12" i="56"/>
  <c r="S12" i="56"/>
  <c r="J12" i="56" s="1"/>
  <c r="K12" i="56"/>
  <c r="AV10" i="56"/>
  <c r="AQ10" i="56"/>
  <c r="AM10" i="56"/>
  <c r="AG10" i="56"/>
  <c r="AA10" i="56"/>
  <c r="T10" i="56"/>
  <c r="U10" i="56" s="1"/>
  <c r="S10" i="56"/>
  <c r="J10" i="56"/>
  <c r="K10" i="56"/>
  <c r="Q10" i="56"/>
  <c r="AV9" i="56"/>
  <c r="AQ9" i="56"/>
  <c r="AM9" i="56"/>
  <c r="AG9" i="56"/>
  <c r="AA9" i="56"/>
  <c r="T9" i="56"/>
  <c r="U9" i="56" s="1"/>
  <c r="S9" i="56"/>
  <c r="J9" i="56" s="1"/>
  <c r="K9" i="56"/>
  <c r="AV8" i="56"/>
  <c r="AQ8" i="56"/>
  <c r="AM8" i="56"/>
  <c r="AG8" i="56"/>
  <c r="AA8" i="56"/>
  <c r="T8" i="56"/>
  <c r="U8" i="56"/>
  <c r="S8" i="56"/>
  <c r="J8" i="56" s="1"/>
  <c r="K8" i="56"/>
  <c r="O8" i="56" s="1"/>
  <c r="AV10" i="55"/>
  <c r="AQ10" i="55"/>
  <c r="AM10" i="55"/>
  <c r="AG10" i="55"/>
  <c r="AA10" i="55"/>
  <c r="T10" i="55"/>
  <c r="U10" i="55"/>
  <c r="S10" i="55"/>
  <c r="J10" i="55" s="1"/>
  <c r="K10" i="55"/>
  <c r="Q10" i="55"/>
  <c r="AV9" i="55"/>
  <c r="AQ9" i="55"/>
  <c r="AM9" i="55"/>
  <c r="AG9" i="55"/>
  <c r="AA9" i="55"/>
  <c r="T9" i="55"/>
  <c r="U9" i="55" s="1"/>
  <c r="S9" i="55"/>
  <c r="J9" i="55"/>
  <c r="K9" i="55"/>
  <c r="R9" i="55"/>
  <c r="AV8" i="55"/>
  <c r="AQ8" i="55"/>
  <c r="AM8" i="55"/>
  <c r="AG8" i="55"/>
  <c r="AA8" i="55"/>
  <c r="T8" i="55"/>
  <c r="U8" i="55" s="1"/>
  <c r="S8" i="55"/>
  <c r="J8" i="55" s="1"/>
  <c r="K8" i="55"/>
  <c r="O8" i="55" s="1"/>
  <c r="AV7" i="55"/>
  <c r="AQ7" i="55"/>
  <c r="AM7" i="55"/>
  <c r="AG7" i="55"/>
  <c r="AA7" i="55"/>
  <c r="T7" i="55"/>
  <c r="U7" i="55"/>
  <c r="S7" i="55"/>
  <c r="J7" i="55"/>
  <c r="K7" i="55"/>
  <c r="N7" i="55" s="1"/>
  <c r="AV14" i="54"/>
  <c r="AQ14" i="54"/>
  <c r="AM14" i="54"/>
  <c r="AG14" i="54"/>
  <c r="AA14" i="54"/>
  <c r="K14" i="54"/>
  <c r="Q14" i="54" s="1"/>
  <c r="AV12" i="54"/>
  <c r="AQ12" i="54"/>
  <c r="AM12" i="54"/>
  <c r="AG12" i="54"/>
  <c r="AA12" i="54"/>
  <c r="T12" i="54"/>
  <c r="U12" i="54" s="1"/>
  <c r="S12" i="54"/>
  <c r="J12" i="54" s="1"/>
  <c r="K12" i="54"/>
  <c r="AV11" i="54"/>
  <c r="AQ11" i="54"/>
  <c r="AM11" i="54"/>
  <c r="AG11" i="54"/>
  <c r="AA11" i="54"/>
  <c r="T11" i="54"/>
  <c r="U11" i="54"/>
  <c r="S11" i="54"/>
  <c r="J11" i="54" s="1"/>
  <c r="K11" i="54"/>
  <c r="R11" i="54" s="1"/>
  <c r="P11" i="54"/>
  <c r="AV10" i="54"/>
  <c r="AQ10" i="54"/>
  <c r="AM10" i="54"/>
  <c r="AG10" i="54"/>
  <c r="AA10" i="54"/>
  <c r="T10" i="54"/>
  <c r="U10" i="54"/>
  <c r="S10" i="54"/>
  <c r="J10" i="54" s="1"/>
  <c r="K10" i="54"/>
  <c r="Q10" i="54"/>
  <c r="AV9" i="54"/>
  <c r="AQ9" i="54"/>
  <c r="AM9" i="54"/>
  <c r="AG9" i="54"/>
  <c r="AA9" i="54"/>
  <c r="T9" i="54"/>
  <c r="U9" i="54"/>
  <c r="S9" i="54"/>
  <c r="J9" i="54" s="1"/>
  <c r="K9" i="54"/>
  <c r="P9" i="54" s="1"/>
  <c r="AV8" i="54"/>
  <c r="AQ8" i="54"/>
  <c r="AM8" i="54"/>
  <c r="AG8" i="54"/>
  <c r="AA8" i="54"/>
  <c r="T8" i="54"/>
  <c r="U8" i="54"/>
  <c r="AK8" i="54" s="1"/>
  <c r="S8" i="54"/>
  <c r="J8" i="54"/>
  <c r="K8" i="54"/>
  <c r="R8" i="54"/>
  <c r="K7" i="54"/>
  <c r="AV13" i="53"/>
  <c r="AQ13" i="53"/>
  <c r="AM13" i="53"/>
  <c r="AG13" i="53"/>
  <c r="AA13" i="53"/>
  <c r="T13" i="53"/>
  <c r="U13" i="53"/>
  <c r="S13" i="53"/>
  <c r="J13" i="53" s="1"/>
  <c r="K13" i="53"/>
  <c r="AV12" i="53"/>
  <c r="AQ12" i="53"/>
  <c r="AM12" i="53"/>
  <c r="AG12" i="53"/>
  <c r="AA12" i="53"/>
  <c r="T12" i="53"/>
  <c r="U12" i="53"/>
  <c r="S12" i="53"/>
  <c r="J12" i="53" s="1"/>
  <c r="K12" i="53"/>
  <c r="O12" i="53" s="1"/>
  <c r="AV11" i="53"/>
  <c r="AQ11" i="53"/>
  <c r="AM11" i="53"/>
  <c r="AG11" i="53"/>
  <c r="AA11" i="53"/>
  <c r="T11" i="53"/>
  <c r="U11" i="53"/>
  <c r="S11" i="53"/>
  <c r="J11" i="53"/>
  <c r="K11" i="53"/>
  <c r="R11" i="53"/>
  <c r="K9" i="53"/>
  <c r="L9" i="53" s="1"/>
  <c r="AV7" i="53"/>
  <c r="AQ7" i="53"/>
  <c r="AM7" i="53"/>
  <c r="AG7" i="53"/>
  <c r="AA7" i="53"/>
  <c r="K7" i="53"/>
  <c r="L7" i="53"/>
  <c r="T7" i="53"/>
  <c r="U7" i="53"/>
  <c r="S7" i="53"/>
  <c r="J7" i="53"/>
  <c r="AV9" i="52"/>
  <c r="AQ9" i="52"/>
  <c r="AM9" i="52"/>
  <c r="AG9" i="52"/>
  <c r="AA9" i="52"/>
  <c r="T9" i="52"/>
  <c r="U9" i="52" s="1"/>
  <c r="S9" i="52"/>
  <c r="J9" i="52" s="1"/>
  <c r="K9" i="52"/>
  <c r="Q9" i="52" s="1"/>
  <c r="AV8" i="52"/>
  <c r="AQ8" i="52"/>
  <c r="AM8" i="52"/>
  <c r="AG8" i="52"/>
  <c r="AA8" i="52"/>
  <c r="T8" i="52"/>
  <c r="U8" i="52" s="1"/>
  <c r="S8" i="52"/>
  <c r="J8" i="52" s="1"/>
  <c r="K8" i="52"/>
  <c r="O8" i="52" s="1"/>
  <c r="AV7" i="52"/>
  <c r="AQ7" i="52"/>
  <c r="AM7" i="52"/>
  <c r="AG7" i="52"/>
  <c r="AA7" i="52"/>
  <c r="T7" i="52"/>
  <c r="U7" i="52" s="1"/>
  <c r="S7" i="52"/>
  <c r="J7" i="52" s="1"/>
  <c r="K7" i="52"/>
  <c r="O7" i="52"/>
  <c r="AV11" i="51"/>
  <c r="AQ11" i="51"/>
  <c r="AM11" i="51"/>
  <c r="AG11" i="51"/>
  <c r="AA11" i="51"/>
  <c r="K11" i="51"/>
  <c r="O11" i="51" s="1"/>
  <c r="AV10" i="51"/>
  <c r="AQ10" i="51"/>
  <c r="AM10" i="51"/>
  <c r="AG10" i="51"/>
  <c r="AA10" i="51"/>
  <c r="T10" i="51"/>
  <c r="U10" i="51" s="1"/>
  <c r="AS10" i="51" s="1"/>
  <c r="S10" i="51"/>
  <c r="J10" i="51" s="1"/>
  <c r="K10" i="51"/>
  <c r="R10" i="51"/>
  <c r="AV9" i="51"/>
  <c r="AQ9" i="51"/>
  <c r="AM9" i="51"/>
  <c r="AG9" i="51"/>
  <c r="AA9" i="51"/>
  <c r="K9" i="51"/>
  <c r="Q9" i="51"/>
  <c r="AV8" i="51"/>
  <c r="AQ8" i="51"/>
  <c r="AM8" i="51"/>
  <c r="AG8" i="51"/>
  <c r="AA8" i="51"/>
  <c r="K8" i="51"/>
  <c r="O8" i="51" s="1"/>
  <c r="AV7" i="51"/>
  <c r="AQ7" i="51"/>
  <c r="AM7" i="51"/>
  <c r="AG7" i="51"/>
  <c r="AA7" i="51"/>
  <c r="K7" i="51"/>
  <c r="M7" i="51" s="1"/>
  <c r="L7" i="51"/>
  <c r="O7" i="51"/>
  <c r="T7" i="51"/>
  <c r="U7" i="51" s="1"/>
  <c r="S7" i="51"/>
  <c r="J7" i="51" s="1"/>
  <c r="AV14" i="50"/>
  <c r="AQ14" i="50"/>
  <c r="AM14" i="50"/>
  <c r="AG14" i="50"/>
  <c r="AA14" i="50"/>
  <c r="K14" i="50"/>
  <c r="AV10" i="50"/>
  <c r="AQ10" i="50"/>
  <c r="AM10" i="50"/>
  <c r="AG10" i="50"/>
  <c r="AA10" i="50"/>
  <c r="T10" i="50"/>
  <c r="U10" i="50" s="1"/>
  <c r="S10" i="50"/>
  <c r="J10" i="50" s="1"/>
  <c r="K10" i="50"/>
  <c r="Q10" i="50"/>
  <c r="AV9" i="50"/>
  <c r="AQ9" i="50"/>
  <c r="AM9" i="50"/>
  <c r="AG9" i="50"/>
  <c r="AA9" i="50"/>
  <c r="T9" i="50"/>
  <c r="U9" i="50" s="1"/>
  <c r="S9" i="50"/>
  <c r="J9" i="50" s="1"/>
  <c r="K9" i="50"/>
  <c r="P9" i="50"/>
  <c r="AV8" i="50"/>
  <c r="AQ8" i="50"/>
  <c r="AM8" i="50"/>
  <c r="AG8" i="50"/>
  <c r="AA8" i="50"/>
  <c r="T8" i="50"/>
  <c r="U8" i="50"/>
  <c r="AU8" i="50"/>
  <c r="S8" i="50"/>
  <c r="J8" i="50" s="1"/>
  <c r="K8" i="50"/>
  <c r="AV7" i="50"/>
  <c r="AQ7" i="50"/>
  <c r="AM7" i="50"/>
  <c r="AG7" i="50"/>
  <c r="AA7" i="50"/>
  <c r="K7" i="50"/>
  <c r="L7" i="50"/>
  <c r="Q7" i="50"/>
  <c r="T7" i="50"/>
  <c r="U7" i="50" s="1"/>
  <c r="AL7" i="50" s="1"/>
  <c r="S7" i="50"/>
  <c r="J7" i="50" s="1"/>
  <c r="AV14" i="49"/>
  <c r="AQ14" i="49"/>
  <c r="AM14" i="49"/>
  <c r="AG14" i="49"/>
  <c r="AA14" i="49"/>
  <c r="T14" i="49"/>
  <c r="U14" i="49" s="1"/>
  <c r="S14" i="49"/>
  <c r="J14" i="49" s="1"/>
  <c r="K14" i="49"/>
  <c r="Q14" i="49" s="1"/>
  <c r="AV12" i="49"/>
  <c r="AQ12" i="49"/>
  <c r="AM12" i="49"/>
  <c r="AG12" i="49"/>
  <c r="AA12" i="49"/>
  <c r="K12" i="49"/>
  <c r="O12" i="49" s="1"/>
  <c r="AV10" i="49"/>
  <c r="AQ10" i="49"/>
  <c r="AM10" i="49"/>
  <c r="AG10" i="49"/>
  <c r="AA10" i="49"/>
  <c r="K10" i="49"/>
  <c r="Q10" i="49" s="1"/>
  <c r="AV9" i="49"/>
  <c r="AQ9" i="49"/>
  <c r="AM9" i="49"/>
  <c r="AG9" i="49"/>
  <c r="AA9" i="49"/>
  <c r="K9" i="49"/>
  <c r="P9" i="49" s="1"/>
  <c r="AV8" i="49"/>
  <c r="AQ8" i="49"/>
  <c r="AM8" i="49"/>
  <c r="AG8" i="49"/>
  <c r="AA8" i="49"/>
  <c r="T8" i="49"/>
  <c r="U8" i="49" s="1"/>
  <c r="K8" i="49"/>
  <c r="M8" i="49" s="1"/>
  <c r="O8" i="49"/>
  <c r="AV7" i="49"/>
  <c r="AQ7" i="49"/>
  <c r="AM7" i="49"/>
  <c r="AG7" i="49"/>
  <c r="AA7" i="49"/>
  <c r="K7" i="49"/>
  <c r="R7" i="49" s="1"/>
  <c r="AV12" i="48"/>
  <c r="AQ12" i="48"/>
  <c r="AM12" i="48"/>
  <c r="AG12" i="48"/>
  <c r="AA12" i="48"/>
  <c r="K12" i="48"/>
  <c r="P12" i="48" s="1"/>
  <c r="AV10" i="48"/>
  <c r="AQ10" i="48"/>
  <c r="AM10" i="48"/>
  <c r="AG10" i="48"/>
  <c r="AA10" i="48"/>
  <c r="T10" i="48"/>
  <c r="U10" i="48" s="1"/>
  <c r="S10" i="48"/>
  <c r="J10" i="48" s="1"/>
  <c r="K10" i="48"/>
  <c r="R10" i="48"/>
  <c r="AV9" i="48"/>
  <c r="AQ9" i="48"/>
  <c r="AM9" i="48"/>
  <c r="AG9" i="48"/>
  <c r="AA9" i="48"/>
  <c r="T9" i="48"/>
  <c r="U9" i="48" s="1"/>
  <c r="S9" i="48"/>
  <c r="J9" i="48" s="1"/>
  <c r="K9" i="48"/>
  <c r="Q9" i="48" s="1"/>
  <c r="AV8" i="48"/>
  <c r="AQ8" i="48"/>
  <c r="AM8" i="48"/>
  <c r="AG8" i="48"/>
  <c r="AA8" i="48"/>
  <c r="K8" i="48"/>
  <c r="P8" i="48" s="1"/>
  <c r="AV7" i="48"/>
  <c r="AQ7" i="48"/>
  <c r="AM7" i="48"/>
  <c r="AG7" i="48"/>
  <c r="AA7" i="48"/>
  <c r="K7" i="48"/>
  <c r="AV14" i="47"/>
  <c r="AQ14" i="47"/>
  <c r="AM14" i="47"/>
  <c r="AG14" i="47"/>
  <c r="AA14" i="47"/>
  <c r="K14" i="47"/>
  <c r="R14" i="47" s="1"/>
  <c r="AV13" i="47"/>
  <c r="AQ13" i="47"/>
  <c r="AM13" i="47"/>
  <c r="AG13" i="47"/>
  <c r="AA13" i="47"/>
  <c r="T13" i="47"/>
  <c r="U13" i="47" s="1"/>
  <c r="S13" i="47"/>
  <c r="J13" i="47" s="1"/>
  <c r="K13" i="47"/>
  <c r="Q13" i="47" s="1"/>
  <c r="AV12" i="47"/>
  <c r="AQ12" i="47"/>
  <c r="AM12" i="47"/>
  <c r="AG12" i="47"/>
  <c r="AA12" i="47"/>
  <c r="T12" i="47"/>
  <c r="U12" i="47" s="1"/>
  <c r="S12" i="47"/>
  <c r="J12" i="47" s="1"/>
  <c r="K12" i="47"/>
  <c r="O12" i="47" s="1"/>
  <c r="AV11" i="47"/>
  <c r="AQ11" i="47"/>
  <c r="AM11" i="47"/>
  <c r="AG11" i="47"/>
  <c r="AA11" i="47"/>
  <c r="T11" i="47"/>
  <c r="U11" i="47" s="1"/>
  <c r="S11" i="47"/>
  <c r="J11" i="47"/>
  <c r="K11" i="47"/>
  <c r="O11" i="47" s="1"/>
  <c r="AV9" i="47"/>
  <c r="AQ9" i="47"/>
  <c r="AM9" i="47"/>
  <c r="AG9" i="47"/>
  <c r="AA9" i="47"/>
  <c r="T9" i="47"/>
  <c r="U9" i="47" s="1"/>
  <c r="S9" i="47"/>
  <c r="J9" i="47" s="1"/>
  <c r="K9" i="47"/>
  <c r="Q9" i="47"/>
  <c r="AV8" i="47"/>
  <c r="AQ8" i="47"/>
  <c r="AM8" i="47"/>
  <c r="AG8" i="47"/>
  <c r="AA8" i="47"/>
  <c r="T8" i="47"/>
  <c r="U8" i="47" s="1"/>
  <c r="S8" i="47"/>
  <c r="J8" i="47" s="1"/>
  <c r="K8" i="47"/>
  <c r="P8" i="47" s="1"/>
  <c r="AV7" i="47"/>
  <c r="AQ7" i="47"/>
  <c r="AM7" i="47"/>
  <c r="AG7" i="47"/>
  <c r="AA7" i="47"/>
  <c r="K7" i="47"/>
  <c r="L7" i="47" s="1"/>
  <c r="T7" i="47"/>
  <c r="U7" i="47" s="1"/>
  <c r="S7" i="47"/>
  <c r="J7" i="47" s="1"/>
  <c r="AV13" i="46"/>
  <c r="AQ13" i="46"/>
  <c r="AM13" i="46"/>
  <c r="AG13" i="46"/>
  <c r="AA13" i="46"/>
  <c r="K13" i="46"/>
  <c r="L13" i="46" s="1"/>
  <c r="AV12" i="46"/>
  <c r="AQ12" i="46"/>
  <c r="AM12" i="46"/>
  <c r="AG12" i="46"/>
  <c r="AA12" i="46"/>
  <c r="K12" i="46"/>
  <c r="L12" i="46" s="1"/>
  <c r="AV11" i="46"/>
  <c r="AQ11" i="46"/>
  <c r="AM11" i="46"/>
  <c r="AG11" i="46"/>
  <c r="AA11" i="46"/>
  <c r="K11" i="46"/>
  <c r="AV8" i="46"/>
  <c r="AQ8" i="46"/>
  <c r="AM8" i="46"/>
  <c r="AG8" i="46"/>
  <c r="AA8" i="46"/>
  <c r="K8" i="46"/>
  <c r="P8" i="46" s="1"/>
  <c r="K7" i="46"/>
  <c r="O7" i="46" s="1"/>
  <c r="S15" i="58"/>
  <c r="J15" i="58" s="1"/>
  <c r="T15" i="58"/>
  <c r="U15" i="58"/>
  <c r="Q142" i="45"/>
  <c r="BX142" i="45" s="1"/>
  <c r="T17" i="59"/>
  <c r="U17" i="59" s="1"/>
  <c r="S17" i="59"/>
  <c r="J17" i="59" s="1"/>
  <c r="S32" i="61"/>
  <c r="J32" i="61" s="1"/>
  <c r="T32" i="61"/>
  <c r="U32" i="61" s="1"/>
  <c r="L158" i="45"/>
  <c r="BS158" i="45" s="1"/>
  <c r="T16" i="60"/>
  <c r="U16" i="60" s="1"/>
  <c r="S16" i="60"/>
  <c r="J16" i="60" s="1"/>
  <c r="N75" i="45"/>
  <c r="BU75" i="45" s="1"/>
  <c r="O117" i="45"/>
  <c r="BV117" i="45" s="1"/>
  <c r="M80" i="45"/>
  <c r="BT80" i="45" s="1"/>
  <c r="P134" i="45"/>
  <c r="BW134" i="45" s="1"/>
  <c r="N40" i="45"/>
  <c r="BU40" i="45" s="1"/>
  <c r="BR161" i="45"/>
  <c r="O161" i="45"/>
  <c r="BV161" i="45" s="1"/>
  <c r="BR135" i="45"/>
  <c r="BR120" i="45"/>
  <c r="N78" i="45"/>
  <c r="BU78" i="45" s="1"/>
  <c r="Q78" i="45"/>
  <c r="BX78" i="45" s="1"/>
  <c r="BR138" i="45"/>
  <c r="M138" i="45"/>
  <c r="BT138" i="45" s="1"/>
  <c r="P138" i="45"/>
  <c r="BW138" i="45" s="1"/>
  <c r="BR129" i="45"/>
  <c r="P129" i="45"/>
  <c r="BW129" i="45" s="1"/>
  <c r="O184" i="45"/>
  <c r="BV184" i="45" s="1"/>
  <c r="R32" i="45"/>
  <c r="BY32" i="45" s="1"/>
  <c r="BR49" i="45"/>
  <c r="P49" i="45"/>
  <c r="BW49" i="45" s="1"/>
  <c r="N129" i="45"/>
  <c r="BU129" i="45" s="1"/>
  <c r="R179" i="45"/>
  <c r="BY179" i="45" s="1"/>
  <c r="M179" i="45"/>
  <c r="BT179" i="45" s="1"/>
  <c r="L179" i="45"/>
  <c r="BS179" i="45" s="1"/>
  <c r="Q159" i="45"/>
  <c r="BX159" i="45" s="1"/>
  <c r="M61" i="45"/>
  <c r="BT61" i="45" s="1"/>
  <c r="BR70" i="45"/>
  <c r="M70" i="45"/>
  <c r="BT70" i="45" s="1"/>
  <c r="L70" i="45"/>
  <c r="BS70" i="45" s="1"/>
  <c r="R70" i="45"/>
  <c r="BY70" i="45" s="1"/>
  <c r="L41" i="45"/>
  <c r="BS41" i="45" s="1"/>
  <c r="R41" i="45"/>
  <c r="BY41" i="45" s="1"/>
  <c r="Q41" i="45"/>
  <c r="BX41" i="45" s="1"/>
  <c r="L72" i="45"/>
  <c r="BS72" i="45" s="1"/>
  <c r="M72" i="45"/>
  <c r="BT72" i="45" s="1"/>
  <c r="O72" i="45"/>
  <c r="BV72" i="45" s="1"/>
  <c r="O136" i="45"/>
  <c r="BV136" i="45" s="1"/>
  <c r="N136" i="45"/>
  <c r="BU136" i="45" s="1"/>
  <c r="L125" i="45"/>
  <c r="BS125" i="45" s="1"/>
  <c r="R125" i="45"/>
  <c r="BY125" i="45" s="1"/>
  <c r="Q125" i="45"/>
  <c r="BX125" i="45" s="1"/>
  <c r="P125" i="45"/>
  <c r="BW125" i="45" s="1"/>
  <c r="M33" i="45"/>
  <c r="BT33" i="45" s="1"/>
  <c r="O78" i="45"/>
  <c r="BV78" i="45" s="1"/>
  <c r="M129" i="45"/>
  <c r="BT129" i="45" s="1"/>
  <c r="M136" i="45"/>
  <c r="BT136" i="45" s="1"/>
  <c r="N161" i="45"/>
  <c r="BU161" i="45" s="1"/>
  <c r="Q61" i="45"/>
  <c r="BX61" i="45" s="1"/>
  <c r="L159" i="45"/>
  <c r="BS159" i="45" s="1"/>
  <c r="M159" i="45"/>
  <c r="BT159" i="45" s="1"/>
  <c r="P33" i="45"/>
  <c r="BW33" i="45" s="1"/>
  <c r="R129" i="45"/>
  <c r="BY129" i="45" s="1"/>
  <c r="L161" i="45"/>
  <c r="BS161" i="45" s="1"/>
  <c r="O120" i="45"/>
  <c r="BV120" i="45" s="1"/>
  <c r="BR33" i="45"/>
  <c r="BR125" i="45"/>
  <c r="BR41" i="45"/>
  <c r="N41" i="45"/>
  <c r="BU41" i="45" s="1"/>
  <c r="P70" i="45"/>
  <c r="BW70" i="45" s="1"/>
  <c r="Q72" i="45"/>
  <c r="BX72" i="45" s="1"/>
  <c r="M125" i="45"/>
  <c r="BT125" i="45" s="1"/>
  <c r="P120" i="45"/>
  <c r="BW120" i="45" s="1"/>
  <c r="O125" i="45"/>
  <c r="BV125" i="45" s="1"/>
  <c r="O179" i="45"/>
  <c r="BV179" i="45" s="1"/>
  <c r="R33" i="45"/>
  <c r="BY33" i="45" s="1"/>
  <c r="Q70" i="45"/>
  <c r="BX70" i="45" s="1"/>
  <c r="BR122" i="45"/>
  <c r="P122" i="45"/>
  <c r="BW122" i="45" s="1"/>
  <c r="Q135" i="45"/>
  <c r="BX135" i="45" s="1"/>
  <c r="P193" i="45"/>
  <c r="BW193" i="45" s="1"/>
  <c r="P82" i="45"/>
  <c r="BW82" i="45" s="1"/>
  <c r="R82" i="45"/>
  <c r="BY82" i="45" s="1"/>
  <c r="L59" i="45"/>
  <c r="BS59" i="45" s="1"/>
  <c r="R112" i="45"/>
  <c r="BY112" i="45" s="1"/>
  <c r="M117" i="45"/>
  <c r="BT117" i="45" s="1"/>
  <c r="N142" i="45"/>
  <c r="BU142" i="45" s="1"/>
  <c r="P173" i="45"/>
  <c r="BW173" i="45" s="1"/>
  <c r="P117" i="45"/>
  <c r="BW117" i="45" s="1"/>
  <c r="R149" i="45"/>
  <c r="BY149" i="45" s="1"/>
  <c r="Q112" i="45"/>
  <c r="BX112" i="45" s="1"/>
  <c r="R148" i="45"/>
  <c r="BY148" i="45" s="1"/>
  <c r="R116" i="45"/>
  <c r="BY116" i="45" s="1"/>
  <c r="M53" i="45"/>
  <c r="BT53" i="45" s="1"/>
  <c r="L80" i="45"/>
  <c r="BS80" i="45" s="1"/>
  <c r="M8" i="56"/>
  <c r="N9" i="56"/>
  <c r="L30" i="45"/>
  <c r="BS30" i="45" s="1"/>
  <c r="M120" i="45"/>
  <c r="BT120" i="45" s="1"/>
  <c r="N120" i="45"/>
  <c r="BU120" i="45" s="1"/>
  <c r="L129" i="45"/>
  <c r="BS129" i="45" s="1"/>
  <c r="M161" i="45"/>
  <c r="BT161" i="45" s="1"/>
  <c r="R161" i="45"/>
  <c r="BY161" i="45" s="1"/>
  <c r="P188" i="45"/>
  <c r="BW188" i="45" s="1"/>
  <c r="M69" i="45"/>
  <c r="BT69" i="45" s="1"/>
  <c r="L82" i="45"/>
  <c r="BS82" i="45" s="1"/>
  <c r="Q138" i="45"/>
  <c r="BX138" i="45" s="1"/>
  <c r="P161" i="45"/>
  <c r="BW161" i="45" s="1"/>
  <c r="R172" i="45"/>
  <c r="BY172" i="45" s="1"/>
  <c r="P78" i="45"/>
  <c r="BW78" i="45" s="1"/>
  <c r="N150" i="45"/>
  <c r="BU150" i="45" s="1"/>
  <c r="R138" i="45"/>
  <c r="BY138" i="45" s="1"/>
  <c r="M11" i="53"/>
  <c r="P10" i="54"/>
  <c r="M59" i="45"/>
  <c r="BT59" i="45" s="1"/>
  <c r="M78" i="45"/>
  <c r="BT78" i="45" s="1"/>
  <c r="L97" i="45"/>
  <c r="BS97" i="45" s="1"/>
  <c r="L120" i="45"/>
  <c r="BS120" i="45" s="1"/>
  <c r="O121" i="45"/>
  <c r="BV121" i="45" s="1"/>
  <c r="Q129" i="45"/>
  <c r="BX129" i="45" s="1"/>
  <c r="N138" i="45"/>
  <c r="BU138" i="45" s="1"/>
  <c r="P135" i="45"/>
  <c r="BW135" i="45" s="1"/>
  <c r="M150" i="45"/>
  <c r="BT150" i="45" s="1"/>
  <c r="Q160" i="45"/>
  <c r="BX160" i="45" s="1"/>
  <c r="L76" i="45"/>
  <c r="BS76" i="45" s="1"/>
  <c r="R78" i="45"/>
  <c r="BY78" i="45" s="1"/>
  <c r="R135" i="45"/>
  <c r="BY135" i="45" s="1"/>
  <c r="L138" i="45"/>
  <c r="BS138" i="45" s="1"/>
  <c r="L78" i="45"/>
  <c r="BS78" i="45" s="1"/>
  <c r="O129" i="45"/>
  <c r="BV129" i="45" s="1"/>
  <c r="Q161" i="45"/>
  <c r="BX161" i="45" s="1"/>
  <c r="M11" i="47"/>
  <c r="R7" i="47"/>
  <c r="N8" i="49"/>
  <c r="Q8" i="49"/>
  <c r="M67" i="45"/>
  <c r="BT67" i="45" s="1"/>
  <c r="R9" i="50"/>
  <c r="M7" i="49"/>
  <c r="M12" i="49"/>
  <c r="O48" i="45"/>
  <c r="BV48" i="45" s="1"/>
  <c r="M48" i="45"/>
  <c r="BT48" i="45" s="1"/>
  <c r="Q48" i="45"/>
  <c r="BX48" i="45" s="1"/>
  <c r="R48" i="45"/>
  <c r="BY48" i="45" s="1"/>
  <c r="Q10" i="48"/>
  <c r="O39" i="45"/>
  <c r="BV39" i="45" s="1"/>
  <c r="N9" i="48"/>
  <c r="N9" i="47"/>
  <c r="N13" i="47"/>
  <c r="N7" i="60"/>
  <c r="N27" i="45"/>
  <c r="BU27" i="45" s="1"/>
  <c r="P131" i="45"/>
  <c r="BW131" i="45" s="1"/>
  <c r="R39" i="45"/>
  <c r="BY39" i="45" s="1"/>
  <c r="N106" i="45"/>
  <c r="BU106" i="45" s="1"/>
  <c r="N134" i="45"/>
  <c r="BU134" i="45" s="1"/>
  <c r="L27" i="45"/>
  <c r="BS27" i="45" s="1"/>
  <c r="M27" i="45"/>
  <c r="BT27" i="45" s="1"/>
  <c r="M76" i="45"/>
  <c r="BT76" i="45" s="1"/>
  <c r="R121" i="45"/>
  <c r="BY121" i="45" s="1"/>
  <c r="R128" i="45"/>
  <c r="BY128" i="45" s="1"/>
  <c r="M134" i="45"/>
  <c r="BT134" i="45" s="1"/>
  <c r="N189" i="45"/>
  <c r="BU189" i="45" s="1"/>
  <c r="P150" i="45"/>
  <c r="BW150" i="45" s="1"/>
  <c r="N121" i="45"/>
  <c r="BU121" i="45" s="1"/>
  <c r="O67" i="45"/>
  <c r="BV67" i="45" s="1"/>
  <c r="R59" i="45"/>
  <c r="BY59" i="45" s="1"/>
  <c r="P36" i="45"/>
  <c r="BW36" i="45" s="1"/>
  <c r="R69" i="45"/>
  <c r="BY69" i="45" s="1"/>
  <c r="P106" i="45"/>
  <c r="BW106" i="45" s="1"/>
  <c r="L131" i="45"/>
  <c r="BS131" i="45" s="1"/>
  <c r="L36" i="45"/>
  <c r="BS36" i="45" s="1"/>
  <c r="O64" i="45"/>
  <c r="BV64" i="45" s="1"/>
  <c r="O59" i="45"/>
  <c r="BV59" i="45" s="1"/>
  <c r="N69" i="45"/>
  <c r="BU69" i="45" s="1"/>
  <c r="M106" i="45"/>
  <c r="BT106" i="45" s="1"/>
  <c r="R106" i="45"/>
  <c r="BY106" i="45" s="1"/>
  <c r="N131" i="45"/>
  <c r="BU131" i="45" s="1"/>
  <c r="L193" i="45"/>
  <c r="BS193" i="45" s="1"/>
  <c r="Q27" i="45"/>
  <c r="BX27" i="45" s="1"/>
  <c r="R27" i="45"/>
  <c r="BY27" i="45" s="1"/>
  <c r="R36" i="45"/>
  <c r="BY36" i="45" s="1"/>
  <c r="N76" i="45"/>
  <c r="BU76" i="45" s="1"/>
  <c r="Q131" i="45"/>
  <c r="BX131" i="45" s="1"/>
  <c r="N128" i="45"/>
  <c r="BU128" i="45" s="1"/>
  <c r="Q134" i="45"/>
  <c r="BX134" i="45" s="1"/>
  <c r="L185" i="45"/>
  <c r="BS185" i="45" s="1"/>
  <c r="M123" i="45"/>
  <c r="BT123" i="45" s="1"/>
  <c r="Q39" i="45"/>
  <c r="BX39" i="45" s="1"/>
  <c r="N67" i="45"/>
  <c r="BU67" i="45" s="1"/>
  <c r="N59" i="45"/>
  <c r="BU59" i="45" s="1"/>
  <c r="BR134" i="45"/>
  <c r="L141" i="45"/>
  <c r="BS141" i="45" s="1"/>
  <c r="Q30" i="45"/>
  <c r="BX30" i="45" s="1"/>
  <c r="L52" i="45"/>
  <c r="BS52" i="45" s="1"/>
  <c r="R188" i="45"/>
  <c r="BY188" i="45" s="1"/>
  <c r="N36" i="45"/>
  <c r="BU36" i="45" s="1"/>
  <c r="L32" i="45"/>
  <c r="BS32" i="45" s="1"/>
  <c r="N32" i="45"/>
  <c r="BU32" i="45" s="1"/>
  <c r="P39" i="45"/>
  <c r="BW39" i="45" s="1"/>
  <c r="Q36" i="45"/>
  <c r="BX36" i="45" s="1"/>
  <c r="N83" i="45"/>
  <c r="BU83" i="45" s="1"/>
  <c r="O83" i="45"/>
  <c r="BV83" i="45" s="1"/>
  <c r="N95" i="45"/>
  <c r="BU95" i="45" s="1"/>
  <c r="L110" i="45"/>
  <c r="BS110" i="45" s="1"/>
  <c r="P141" i="45"/>
  <c r="BW141" i="45" s="1"/>
  <c r="Q140" i="45"/>
  <c r="BX140" i="45" s="1"/>
  <c r="L151" i="45"/>
  <c r="BS151" i="45" s="1"/>
  <c r="L149" i="45"/>
  <c r="BS149" i="45" s="1"/>
  <c r="Q189" i="45"/>
  <c r="BX189" i="45" s="1"/>
  <c r="O185" i="45"/>
  <c r="BV185" i="45" s="1"/>
  <c r="L190" i="45"/>
  <c r="BS190" i="45" s="1"/>
  <c r="Q52" i="45"/>
  <c r="BX52" i="45" s="1"/>
  <c r="P80" i="45"/>
  <c r="BW80" i="45" s="1"/>
  <c r="R97" i="45"/>
  <c r="BY97" i="45" s="1"/>
  <c r="M97" i="45"/>
  <c r="BT97" i="45" s="1"/>
  <c r="Q128" i="45"/>
  <c r="BX128" i="45" s="1"/>
  <c r="M149" i="45"/>
  <c r="BT149" i="45" s="1"/>
  <c r="Q185" i="45"/>
  <c r="BX185" i="45" s="1"/>
  <c r="N140" i="45"/>
  <c r="BU140" i="45" s="1"/>
  <c r="M39" i="45"/>
  <c r="BT39" i="45" s="1"/>
  <c r="R123" i="45"/>
  <c r="BY123" i="45" s="1"/>
  <c r="O97" i="45"/>
  <c r="BV97" i="45" s="1"/>
  <c r="O80" i="45"/>
  <c r="BV80" i="45" s="1"/>
  <c r="Q95" i="45"/>
  <c r="BX95" i="45" s="1"/>
  <c r="R142" i="45"/>
  <c r="BY142" i="45" s="1"/>
  <c r="N30" i="45"/>
  <c r="BU30" i="45" s="1"/>
  <c r="P30" i="45"/>
  <c r="BW30" i="45" s="1"/>
  <c r="M36" i="45"/>
  <c r="BT36" i="45" s="1"/>
  <c r="P140" i="45"/>
  <c r="BW140" i="45" s="1"/>
  <c r="M140" i="45"/>
  <c r="BT140" i="45" s="1"/>
  <c r="M189" i="45"/>
  <c r="BT189" i="45" s="1"/>
  <c r="P52" i="45"/>
  <c r="BW52" i="45" s="1"/>
  <c r="Q76" i="45"/>
  <c r="BX76" i="45" s="1"/>
  <c r="R76" i="45"/>
  <c r="BY76" i="45" s="1"/>
  <c r="P32" i="45"/>
  <c r="BW32" i="45" s="1"/>
  <c r="M32" i="45"/>
  <c r="BT32" i="45" s="1"/>
  <c r="N55" i="45"/>
  <c r="BU55" i="45" s="1"/>
  <c r="P112" i="45"/>
  <c r="BW112" i="45" s="1"/>
  <c r="Q141" i="45"/>
  <c r="BX141" i="45" s="1"/>
  <c r="M190" i="45"/>
  <c r="BT190" i="45" s="1"/>
  <c r="N190" i="45"/>
  <c r="BU190" i="45" s="1"/>
  <c r="L188" i="45"/>
  <c r="BS188" i="45" s="1"/>
  <c r="M52" i="45"/>
  <c r="BT52" i="45" s="1"/>
  <c r="N123" i="45"/>
  <c r="BU123" i="45" s="1"/>
  <c r="P123" i="45"/>
  <c r="BW123" i="45" s="1"/>
  <c r="L150" i="45"/>
  <c r="BS150" i="45" s="1"/>
  <c r="P142" i="45"/>
  <c r="BW142" i="45" s="1"/>
  <c r="L69" i="45"/>
  <c r="BS69" i="45" s="1"/>
  <c r="N97" i="45"/>
  <c r="BU97" i="45" s="1"/>
  <c r="N80" i="45"/>
  <c r="BU80" i="45" s="1"/>
  <c r="L95" i="45"/>
  <c r="BS95" i="45" s="1"/>
  <c r="P59" i="45"/>
  <c r="BW59" i="45" s="1"/>
  <c r="L123" i="45"/>
  <c r="BS123" i="45" s="1"/>
  <c r="BR130" i="45"/>
  <c r="BR137" i="45"/>
  <c r="P171" i="45"/>
  <c r="BW171" i="45" s="1"/>
  <c r="M171" i="45"/>
  <c r="BT171" i="45" s="1"/>
  <c r="O171" i="45"/>
  <c r="BV171" i="45" s="1"/>
  <c r="Q7" i="61"/>
  <c r="Q171" i="45"/>
  <c r="BX171" i="45" s="1"/>
  <c r="R171" i="45"/>
  <c r="BY171" i="45" s="1"/>
  <c r="M7" i="47"/>
  <c r="N7" i="47"/>
  <c r="P9" i="47"/>
  <c r="P13" i="47"/>
  <c r="P9" i="48"/>
  <c r="L9" i="52"/>
  <c r="M14" i="58"/>
  <c r="R7" i="60"/>
  <c r="M55" i="45"/>
  <c r="BT55" i="45" s="1"/>
  <c r="P83" i="45"/>
  <c r="R113" i="45"/>
  <c r="BY113" i="45" s="1"/>
  <c r="Q130" i="45"/>
  <c r="BX130" i="45" s="1"/>
  <c r="R164" i="45"/>
  <c r="BY164" i="45" s="1"/>
  <c r="O164" i="45"/>
  <c r="BV164" i="45" s="1"/>
  <c r="Q53" i="45"/>
  <c r="BX53" i="45" s="1"/>
  <c r="Q83" i="45"/>
  <c r="BX83" i="45" s="1"/>
  <c r="M83" i="45"/>
  <c r="BT83" i="45" s="1"/>
  <c r="Q11" i="47"/>
  <c r="N9" i="52"/>
  <c r="Q14" i="58"/>
  <c r="O55" i="45"/>
  <c r="BV55" i="45" s="1"/>
  <c r="O75" i="45"/>
  <c r="BV75" i="45" s="1"/>
  <c r="M113" i="45"/>
  <c r="BT113" i="45" s="1"/>
  <c r="N113" i="45"/>
  <c r="P130" i="45"/>
  <c r="BW130" i="45" s="1"/>
  <c r="Q164" i="45"/>
  <c r="BX164" i="45" s="1"/>
  <c r="N164" i="45"/>
  <c r="Q75" i="45"/>
  <c r="BX75" i="45" s="1"/>
  <c r="BR83" i="45"/>
  <c r="L11" i="47"/>
  <c r="R11" i="47"/>
  <c r="P7" i="49"/>
  <c r="N9" i="50"/>
  <c r="P9" i="52"/>
  <c r="L10" i="54"/>
  <c r="L14" i="54"/>
  <c r="T14" i="54" s="1"/>
  <c r="U14" i="54" s="1"/>
  <c r="M12" i="59"/>
  <c r="P53" i="45"/>
  <c r="BW53" i="45" s="1"/>
  <c r="L113" i="45"/>
  <c r="BS113" i="45" s="1"/>
  <c r="L130" i="45"/>
  <c r="BS130" i="45" s="1"/>
  <c r="R130" i="45"/>
  <c r="O7" i="53"/>
  <c r="P7" i="53"/>
  <c r="R13" i="58"/>
  <c r="L13" i="58"/>
  <c r="T13" i="58" s="1"/>
  <c r="U13" i="58" s="1"/>
  <c r="P13" i="58"/>
  <c r="O14" i="60"/>
  <c r="M14" i="60"/>
  <c r="Q14" i="60"/>
  <c r="O183" i="45"/>
  <c r="BV183" i="45" s="1"/>
  <c r="M183" i="45"/>
  <c r="BT183" i="45" s="1"/>
  <c r="Q26" i="45"/>
  <c r="BX26" i="45" s="1"/>
  <c r="O26" i="45"/>
  <c r="BV26" i="45" s="1"/>
  <c r="N26" i="45"/>
  <c r="BU26" i="45" s="1"/>
  <c r="L26" i="45"/>
  <c r="BS26" i="45" s="1"/>
  <c r="BR174" i="45"/>
  <c r="R174" i="45"/>
  <c r="BY174" i="45" s="1"/>
  <c r="M174" i="45"/>
  <c r="BT174" i="45" s="1"/>
  <c r="L174" i="45"/>
  <c r="BS174" i="45" s="1"/>
  <c r="Q174" i="45"/>
  <c r="P174" i="45"/>
  <c r="BW174" i="45" s="1"/>
  <c r="O174" i="45"/>
  <c r="BV174" i="45" s="1"/>
  <c r="O137" i="45"/>
  <c r="BV137" i="45" s="1"/>
  <c r="R137" i="45"/>
  <c r="BY137" i="45" s="1"/>
  <c r="M137" i="45"/>
  <c r="BT137" i="45" s="1"/>
  <c r="L137" i="45"/>
  <c r="BS137" i="45" s="1"/>
  <c r="R9" i="47"/>
  <c r="Q7" i="49"/>
  <c r="L7" i="52"/>
  <c r="Q7" i="52"/>
  <c r="N7" i="53"/>
  <c r="W12" i="53"/>
  <c r="O12" i="56"/>
  <c r="M12" i="56"/>
  <c r="N14" i="60"/>
  <c r="N137" i="45"/>
  <c r="BU137" i="45" s="1"/>
  <c r="R184" i="45"/>
  <c r="BY184" i="45" s="1"/>
  <c r="P184" i="45"/>
  <c r="BW184" i="45" s="1"/>
  <c r="M184" i="45"/>
  <c r="L64" i="45"/>
  <c r="BS64" i="45" s="1"/>
  <c r="R64" i="45"/>
  <c r="BY64" i="45" s="1"/>
  <c r="M64" i="45"/>
  <c r="BT64" i="45" s="1"/>
  <c r="P158" i="45"/>
  <c r="BW158" i="45" s="1"/>
  <c r="O158" i="45"/>
  <c r="N158" i="45"/>
  <c r="BU158" i="45" s="1"/>
  <c r="Q158" i="45"/>
  <c r="BX158" i="45" s="1"/>
  <c r="P7" i="52"/>
  <c r="P7" i="47"/>
  <c r="R13" i="47"/>
  <c r="R9" i="48"/>
  <c r="N9" i="49"/>
  <c r="N12" i="49"/>
  <c r="P11" i="53"/>
  <c r="AI12" i="53"/>
  <c r="O8" i="54"/>
  <c r="M8" i="54"/>
  <c r="Q8" i="54"/>
  <c r="O11" i="54"/>
  <c r="N11" i="54"/>
  <c r="Q11" i="54"/>
  <c r="L11" i="54"/>
  <c r="O12" i="54"/>
  <c r="M12" i="54"/>
  <c r="Q9" i="55"/>
  <c r="P9" i="55"/>
  <c r="L9" i="55"/>
  <c r="M13" i="58"/>
  <c r="R11" i="46"/>
  <c r="Q7" i="47"/>
  <c r="L9" i="47"/>
  <c r="P11" i="47"/>
  <c r="L13" i="47"/>
  <c r="L9" i="48"/>
  <c r="M10" i="48"/>
  <c r="L7" i="49"/>
  <c r="R8" i="49"/>
  <c r="R9" i="49"/>
  <c r="Q12" i="49"/>
  <c r="M7" i="52"/>
  <c r="R7" i="52"/>
  <c r="R7" i="53"/>
  <c r="O7" i="54"/>
  <c r="L7" i="54"/>
  <c r="T7" i="54" s="1"/>
  <c r="U7" i="54" s="1"/>
  <c r="N8" i="54"/>
  <c r="M11" i="54"/>
  <c r="N12" i="54"/>
  <c r="N9" i="55"/>
  <c r="Q12" i="56"/>
  <c r="O7" i="57"/>
  <c r="R7" i="57"/>
  <c r="Q13" i="58"/>
  <c r="R14" i="60"/>
  <c r="R7" i="61"/>
  <c r="P7" i="61"/>
  <c r="L7" i="61"/>
  <c r="P26" i="45"/>
  <c r="M26" i="45"/>
  <c r="BT26" i="45" s="1"/>
  <c r="R12" i="49"/>
  <c r="N7" i="52"/>
  <c r="O11" i="53"/>
  <c r="Q11" i="53"/>
  <c r="L11" i="53"/>
  <c r="N11" i="53"/>
  <c r="O7" i="55"/>
  <c r="L7" i="55"/>
  <c r="P7" i="55"/>
  <c r="R10" i="55"/>
  <c r="M10" i="55"/>
  <c r="O7" i="58"/>
  <c r="N7" i="58"/>
  <c r="Q14" i="59"/>
  <c r="L14" i="59"/>
  <c r="T14" i="59" s="1"/>
  <c r="U14" i="59" s="1"/>
  <c r="Q137" i="45"/>
  <c r="BR51" i="45"/>
  <c r="R9" i="53"/>
  <c r="P14" i="54"/>
  <c r="Q8" i="56"/>
  <c r="N14" i="58"/>
  <c r="P7" i="59"/>
  <c r="R8" i="59"/>
  <c r="R9" i="52"/>
  <c r="R14" i="58"/>
  <c r="R7" i="59"/>
  <c r="M11" i="61"/>
  <c r="Z13" i="56"/>
  <c r="S7" i="56"/>
  <c r="J7" i="56" s="1"/>
  <c r="T7" i="56"/>
  <c r="U7" i="56" s="1"/>
  <c r="O32" i="45"/>
  <c r="BV32" i="45" s="1"/>
  <c r="BR32" i="45"/>
  <c r="Q184" i="45"/>
  <c r="BX184" i="45" s="1"/>
  <c r="BR184" i="45"/>
  <c r="Q64" i="45"/>
  <c r="BX64" i="45" s="1"/>
  <c r="BR64" i="45"/>
  <c r="R158" i="45"/>
  <c r="BY158" i="45" s="1"/>
  <c r="BR158" i="45"/>
  <c r="O119" i="45"/>
  <c r="BV119" i="45" s="1"/>
  <c r="BR119" i="45"/>
  <c r="P50" i="45"/>
  <c r="BW50" i="45" s="1"/>
  <c r="BR50" i="45"/>
  <c r="P183" i="45"/>
  <c r="BW183" i="45" s="1"/>
  <c r="BR183" i="45"/>
  <c r="O108" i="45"/>
  <c r="BV108" i="45" s="1"/>
  <c r="BR108" i="45"/>
  <c r="R26" i="45"/>
  <c r="BY26" i="45" s="1"/>
  <c r="BR26" i="45"/>
  <c r="N171" i="45"/>
  <c r="BU171" i="45" s="1"/>
  <c r="Q149" i="45"/>
  <c r="BX149" i="45" s="1"/>
  <c r="M142" i="45"/>
  <c r="BT142" i="45" s="1"/>
  <c r="O123" i="45"/>
  <c r="R47" i="45"/>
  <c r="BY47" i="45" s="1"/>
  <c r="BR47" i="45"/>
  <c r="O116" i="45"/>
  <c r="BV116" i="45" s="1"/>
  <c r="BR116" i="45"/>
  <c r="R75" i="45"/>
  <c r="BY75" i="45" s="1"/>
  <c r="BR75" i="45"/>
  <c r="O53" i="45"/>
  <c r="BV53" i="45" s="1"/>
  <c r="BR53" i="45"/>
  <c r="P164" i="45"/>
  <c r="BW164" i="45" s="1"/>
  <c r="BR164" i="45"/>
  <c r="P113" i="45"/>
  <c r="BW113" i="45" s="1"/>
  <c r="BR113" i="45"/>
  <c r="O52" i="45"/>
  <c r="BV52" i="45" s="1"/>
  <c r="BR52" i="45"/>
  <c r="O188" i="45"/>
  <c r="BV188" i="45" s="1"/>
  <c r="BR188" i="45"/>
  <c r="O76" i="45"/>
  <c r="BV76" i="45" s="1"/>
  <c r="BR76" i="45"/>
  <c r="O140" i="45"/>
  <c r="BV140" i="45" s="1"/>
  <c r="BR140" i="45"/>
  <c r="P189" i="45"/>
  <c r="BW189" i="45" s="1"/>
  <c r="BR189" i="45"/>
  <c r="R30" i="45"/>
  <c r="BY30" i="45" s="1"/>
  <c r="BR30" i="45"/>
  <c r="BR15" i="45"/>
  <c r="O141" i="45"/>
  <c r="BR141" i="45"/>
  <c r="O128" i="45"/>
  <c r="BV128" i="45" s="1"/>
  <c r="BR128" i="45"/>
  <c r="P54" i="45"/>
  <c r="BW54" i="45" s="1"/>
  <c r="Q190" i="45"/>
  <c r="BX190" i="45" s="1"/>
  <c r="BR190" i="45"/>
  <c r="Q173" i="45"/>
  <c r="BR173" i="45"/>
  <c r="O112" i="45"/>
  <c r="BV112" i="45" s="1"/>
  <c r="BR112" i="45"/>
  <c r="O24" i="45"/>
  <c r="BV24" i="45" s="1"/>
  <c r="BR24" i="45"/>
  <c r="O181" i="45"/>
  <c r="BV181" i="45" s="1"/>
  <c r="BR181" i="45"/>
  <c r="P151" i="45"/>
  <c r="BW151" i="45" s="1"/>
  <c r="BR151" i="45"/>
  <c r="Q25" i="45"/>
  <c r="BX25" i="45" s="1"/>
  <c r="BR25" i="45"/>
  <c r="P40" i="45"/>
  <c r="BW40" i="45" s="1"/>
  <c r="BR40" i="45"/>
  <c r="Q148" i="45"/>
  <c r="BX148" i="45" s="1"/>
  <c r="BR148" i="45"/>
  <c r="Q117" i="45"/>
  <c r="BX117" i="45" s="1"/>
  <c r="BR117" i="45"/>
  <c r="P160" i="45"/>
  <c r="BW160" i="45" s="1"/>
  <c r="BR160" i="45"/>
  <c r="Q82" i="45"/>
  <c r="BX82" i="45" s="1"/>
  <c r="BR82" i="45"/>
  <c r="M25" i="45"/>
  <c r="BT25" i="45" s="1"/>
  <c r="M24" i="45"/>
  <c r="BT24" i="45" s="1"/>
  <c r="N24" i="45"/>
  <c r="BU24" i="45" s="1"/>
  <c r="Q50" i="45"/>
  <c r="BX50" i="45" s="1"/>
  <c r="N116" i="45"/>
  <c r="BU116" i="45" s="1"/>
  <c r="N151" i="45"/>
  <c r="BU151" i="45" s="1"/>
  <c r="P181" i="45"/>
  <c r="BW181" i="45" s="1"/>
  <c r="L25" i="45"/>
  <c r="Q108" i="45"/>
  <c r="BX108" i="45" s="1"/>
  <c r="R108" i="45"/>
  <c r="BY108" i="45" s="1"/>
  <c r="N119" i="45"/>
  <c r="BU119" i="45" s="1"/>
  <c r="R119" i="45"/>
  <c r="BY119" i="45" s="1"/>
  <c r="R183" i="45"/>
  <c r="BY183" i="45" s="1"/>
  <c r="L24" i="45"/>
  <c r="BS24" i="45" s="1"/>
  <c r="O25" i="45"/>
  <c r="BV25" i="45" s="1"/>
  <c r="L40" i="45"/>
  <c r="BS40" i="45" s="1"/>
  <c r="M40" i="45"/>
  <c r="BT40" i="45" s="1"/>
  <c r="O47" i="45"/>
  <c r="BV47" i="45" s="1"/>
  <c r="R50" i="45"/>
  <c r="BY50" i="45" s="1"/>
  <c r="L108" i="45"/>
  <c r="BS108" i="45" s="1"/>
  <c r="L116" i="45"/>
  <c r="BS116" i="45" s="1"/>
  <c r="Q116" i="45"/>
  <c r="BX116" i="45" s="1"/>
  <c r="Q119" i="45"/>
  <c r="BX119" i="45" s="1"/>
  <c r="M151" i="45"/>
  <c r="Q183" i="45"/>
  <c r="BX183" i="45" s="1"/>
  <c r="N25" i="45"/>
  <c r="BU25" i="45" s="1"/>
  <c r="M108" i="45"/>
  <c r="BT108" i="45" s="1"/>
  <c r="L119" i="45"/>
  <c r="N181" i="45"/>
  <c r="BU181" i="45" s="1"/>
  <c r="P24" i="45"/>
  <c r="BW24" i="45" s="1"/>
  <c r="Q40" i="45"/>
  <c r="BX40" i="45" s="1"/>
  <c r="O40" i="45"/>
  <c r="BV40" i="45" s="1"/>
  <c r="L50" i="45"/>
  <c r="N50" i="45"/>
  <c r="BU50" i="45" s="1"/>
  <c r="M50" i="45"/>
  <c r="BT50" i="45" s="1"/>
  <c r="P108" i="45"/>
  <c r="BW108" i="45" s="1"/>
  <c r="P116" i="45"/>
  <c r="BW116" i="45" s="1"/>
  <c r="Q151" i="45"/>
  <c r="BX151" i="45" s="1"/>
  <c r="O151" i="45"/>
  <c r="BV151" i="45" s="1"/>
  <c r="L181" i="45"/>
  <c r="BS181" i="45" s="1"/>
  <c r="P25" i="45"/>
  <c r="BW25" i="45" s="1"/>
  <c r="R25" i="45"/>
  <c r="BY25" i="45" s="1"/>
  <c r="P119" i="45"/>
  <c r="BW119" i="45" s="1"/>
  <c r="M181" i="45"/>
  <c r="N183" i="45"/>
  <c r="BU183" i="45" s="1"/>
  <c r="T9" i="46"/>
  <c r="U9" i="46" s="1"/>
  <c r="S9" i="46"/>
  <c r="J9" i="46" s="1"/>
  <c r="R181" i="45"/>
  <c r="BY181" i="45" s="1"/>
  <c r="Q181" i="45"/>
  <c r="BX181" i="45" s="1"/>
  <c r="O193" i="45"/>
  <c r="BV193" i="45" s="1"/>
  <c r="N193" i="45"/>
  <c r="BU193" i="45" s="1"/>
  <c r="M193" i="45"/>
  <c r="BT193" i="45" s="1"/>
  <c r="Q193" i="45"/>
  <c r="BX193" i="45" s="1"/>
  <c r="R193" i="45"/>
  <c r="BY193" i="45" s="1"/>
  <c r="R126" i="45"/>
  <c r="BY126" i="45" s="1"/>
  <c r="R122" i="45"/>
  <c r="BY122" i="45" s="1"/>
  <c r="Q122" i="45"/>
  <c r="BX122" i="45" s="1"/>
  <c r="M122" i="45"/>
  <c r="BT122" i="45" s="1"/>
  <c r="O49" i="45"/>
  <c r="BV49" i="45" s="1"/>
  <c r="Q49" i="45"/>
  <c r="BX49" i="45" s="1"/>
  <c r="R49" i="45"/>
  <c r="BY49" i="45" s="1"/>
  <c r="M49" i="45"/>
  <c r="BT49" i="45" s="1"/>
  <c r="N49" i="45"/>
  <c r="BU49" i="45" s="1"/>
  <c r="Q47" i="45"/>
  <c r="BX47" i="45" s="1"/>
  <c r="L47" i="45"/>
  <c r="BS47" i="45" s="1"/>
  <c r="P47" i="45"/>
  <c r="BW47" i="45" s="1"/>
  <c r="P51" i="45"/>
  <c r="BW51" i="45" s="1"/>
  <c r="Q55" i="45"/>
  <c r="BX55" i="45" s="1"/>
  <c r="P55" i="45"/>
  <c r="BW55" i="45" s="1"/>
  <c r="L55" i="45"/>
  <c r="BS55" i="45" s="1"/>
  <c r="M47" i="45"/>
  <c r="BT47" i="45" s="1"/>
  <c r="N47" i="45"/>
  <c r="BU47" i="45" s="1"/>
  <c r="Z28" i="61"/>
  <c r="Z26" i="61"/>
  <c r="Z25" i="61"/>
  <c r="Z24" i="61"/>
  <c r="Z17" i="61"/>
  <c r="Z8" i="61"/>
  <c r="N7" i="57"/>
  <c r="P9" i="57"/>
  <c r="M9" i="57"/>
  <c r="Q9" i="57"/>
  <c r="L9" i="57"/>
  <c r="S9" i="57" s="1"/>
  <c r="J9" i="57" s="1"/>
  <c r="Z13" i="55"/>
  <c r="Z11" i="55"/>
  <c r="Z8" i="53"/>
  <c r="Z10" i="53"/>
  <c r="Z10" i="52"/>
  <c r="Q7" i="51"/>
  <c r="L9" i="51"/>
  <c r="M10" i="51"/>
  <c r="L11" i="51"/>
  <c r="T11" i="51" s="1"/>
  <c r="U11" i="51" s="1"/>
  <c r="Q11" i="51"/>
  <c r="P7" i="51"/>
  <c r="R9" i="51"/>
  <c r="P11" i="51"/>
  <c r="P9" i="51"/>
  <c r="N11" i="51"/>
  <c r="R7" i="51"/>
  <c r="N9" i="51"/>
  <c r="Q10" i="51"/>
  <c r="M11" i="51"/>
  <c r="R11" i="51"/>
  <c r="Z13" i="50"/>
  <c r="Z12" i="50"/>
  <c r="Q11" i="46"/>
  <c r="R13" i="46"/>
  <c r="P11" i="46"/>
  <c r="N11" i="46"/>
  <c r="AJ13" i="61"/>
  <c r="X13" i="61"/>
  <c r="AD13" i="61"/>
  <c r="AI13" i="61"/>
  <c r="AS14" i="61"/>
  <c r="AO14" i="61"/>
  <c r="AK14" i="61"/>
  <c r="AC14" i="61"/>
  <c r="Y14" i="61"/>
  <c r="AT14" i="61"/>
  <c r="AP14" i="61"/>
  <c r="AL14" i="61"/>
  <c r="AH14" i="61"/>
  <c r="AD14" i="61"/>
  <c r="V14" i="61"/>
  <c r="AU14" i="61"/>
  <c r="AI14" i="61"/>
  <c r="AE14" i="61"/>
  <c r="W14" i="61"/>
  <c r="AR14" i="61"/>
  <c r="AN14" i="61"/>
  <c r="AJ14" i="61"/>
  <c r="AF14" i="61"/>
  <c r="AB14" i="61"/>
  <c r="X14" i="61"/>
  <c r="AL11" i="61"/>
  <c r="AN11" i="61"/>
  <c r="AB11" i="61"/>
  <c r="O13" i="61"/>
  <c r="L14" i="61"/>
  <c r="N13" i="61"/>
  <c r="R13" i="61"/>
  <c r="O14" i="61"/>
  <c r="O7" i="61"/>
  <c r="M13" i="61"/>
  <c r="Q13" i="61"/>
  <c r="N14" i="61"/>
  <c r="N7" i="61"/>
  <c r="L13" i="61"/>
  <c r="M14" i="61"/>
  <c r="M7" i="60"/>
  <c r="Q7" i="60"/>
  <c r="L14" i="60"/>
  <c r="P14" i="60"/>
  <c r="X14" i="60"/>
  <c r="AB14" i="60"/>
  <c r="AF14" i="60"/>
  <c r="AJ14" i="60"/>
  <c r="AN14" i="60"/>
  <c r="AR14" i="60"/>
  <c r="L7" i="60"/>
  <c r="P7" i="60"/>
  <c r="W14" i="60"/>
  <c r="AE14" i="60"/>
  <c r="AI14" i="60"/>
  <c r="AU14" i="60"/>
  <c r="V14" i="60"/>
  <c r="Z14" i="60" s="1"/>
  <c r="AD14" i="60"/>
  <c r="AH14" i="60"/>
  <c r="AL14" i="60"/>
  <c r="AP14" i="60"/>
  <c r="AT14" i="60"/>
  <c r="Y14" i="60"/>
  <c r="AC14" i="60"/>
  <c r="AK14" i="60"/>
  <c r="AO14" i="60"/>
  <c r="O13" i="59"/>
  <c r="N13" i="59"/>
  <c r="R13" i="59"/>
  <c r="O14" i="59"/>
  <c r="P12" i="59"/>
  <c r="M13" i="59"/>
  <c r="Q13" i="59"/>
  <c r="N14" i="59"/>
  <c r="R14" i="59"/>
  <c r="L13" i="59"/>
  <c r="S13" i="59" s="1"/>
  <c r="J13" i="59" s="1"/>
  <c r="M14" i="59"/>
  <c r="M7" i="58"/>
  <c r="Q7" i="58"/>
  <c r="N8" i="58"/>
  <c r="R8" i="58"/>
  <c r="N12" i="58"/>
  <c r="R12" i="58"/>
  <c r="O13" i="58"/>
  <c r="L14" i="58"/>
  <c r="P14" i="58"/>
  <c r="L7" i="58"/>
  <c r="S7" i="58" s="1"/>
  <c r="J7" i="58" s="1"/>
  <c r="P7" i="58"/>
  <c r="M8" i="58"/>
  <c r="Q8" i="58"/>
  <c r="M12" i="58"/>
  <c r="Q12" i="58"/>
  <c r="N13" i="58"/>
  <c r="L8" i="58"/>
  <c r="T8" i="58" s="1"/>
  <c r="U8" i="58" s="1"/>
  <c r="P8" i="58"/>
  <c r="L12" i="58"/>
  <c r="S12" i="58" s="1"/>
  <c r="J12" i="58" s="1"/>
  <c r="P12" i="58"/>
  <c r="M7" i="57"/>
  <c r="Q7" i="57"/>
  <c r="O9" i="57"/>
  <c r="L7" i="57"/>
  <c r="T7" i="57" s="1"/>
  <c r="U7" i="57" s="1"/>
  <c r="P7" i="57"/>
  <c r="N9" i="57"/>
  <c r="AR9" i="56"/>
  <c r="AN9" i="56"/>
  <c r="AJ9" i="56"/>
  <c r="AF9" i="56"/>
  <c r="AB9" i="56"/>
  <c r="X9" i="56"/>
  <c r="AS9" i="56"/>
  <c r="AO9" i="56"/>
  <c r="AK9" i="56"/>
  <c r="AC9" i="56"/>
  <c r="Y9" i="56"/>
  <c r="AL9" i="56"/>
  <c r="AD9" i="56"/>
  <c r="V9" i="56"/>
  <c r="AU9" i="56"/>
  <c r="AI9" i="56"/>
  <c r="AE9" i="56"/>
  <c r="W9" i="56"/>
  <c r="AT9" i="56"/>
  <c r="AP9" i="56"/>
  <c r="AH9" i="56"/>
  <c r="AS10" i="56"/>
  <c r="AK10" i="56"/>
  <c r="AC10" i="56"/>
  <c r="Y10" i="56"/>
  <c r="AT10" i="56"/>
  <c r="AP10" i="56"/>
  <c r="AH10" i="56"/>
  <c r="V10" i="56"/>
  <c r="AU10" i="56"/>
  <c r="AR10" i="56"/>
  <c r="AN10" i="56"/>
  <c r="AJ10" i="56"/>
  <c r="AB10" i="56"/>
  <c r="AI10" i="56"/>
  <c r="AE10" i="56"/>
  <c r="W10" i="56"/>
  <c r="Y8" i="56"/>
  <c r="AC8" i="56"/>
  <c r="Y12" i="56"/>
  <c r="N8" i="56"/>
  <c r="R8" i="56"/>
  <c r="V8" i="56"/>
  <c r="AD8" i="56"/>
  <c r="AH8" i="56"/>
  <c r="AL8" i="56"/>
  <c r="AT8" i="56"/>
  <c r="L10" i="56"/>
  <c r="P10" i="56"/>
  <c r="N12" i="56"/>
  <c r="R12" i="56"/>
  <c r="V12" i="56"/>
  <c r="AH12" i="56"/>
  <c r="AP12" i="56"/>
  <c r="AT12" i="56"/>
  <c r="AK8" i="56"/>
  <c r="AS8" i="56"/>
  <c r="O10" i="56"/>
  <c r="L8" i="56"/>
  <c r="P8" i="56"/>
  <c r="AB8" i="56"/>
  <c r="AF8" i="56"/>
  <c r="AJ8" i="56"/>
  <c r="AN8" i="56"/>
  <c r="AR8" i="56"/>
  <c r="Q9" i="56"/>
  <c r="N10" i="56"/>
  <c r="R10" i="56"/>
  <c r="L12" i="56"/>
  <c r="P12" i="56"/>
  <c r="X12" i="56"/>
  <c r="AB12" i="56"/>
  <c r="AJ12" i="56"/>
  <c r="AR12" i="56"/>
  <c r="AC12" i="56"/>
  <c r="AK12" i="56"/>
  <c r="AO12" i="56"/>
  <c r="AS12" i="56"/>
  <c r="AE8" i="56"/>
  <c r="L9" i="56"/>
  <c r="M10" i="56"/>
  <c r="W12" i="56"/>
  <c r="Z12" i="56" s="1"/>
  <c r="AE12" i="56"/>
  <c r="AI12" i="56"/>
  <c r="AR9" i="55"/>
  <c r="AN9" i="55"/>
  <c r="AJ9" i="55"/>
  <c r="AF9" i="55"/>
  <c r="AB9" i="55"/>
  <c r="X9" i="55"/>
  <c r="Z9" i="55" s="1"/>
  <c r="AS9" i="55"/>
  <c r="AO9" i="55"/>
  <c r="AK9" i="55"/>
  <c r="AC9" i="55"/>
  <c r="Y9" i="55"/>
  <c r="AT9" i="55"/>
  <c r="AP9" i="55"/>
  <c r="AL9" i="55"/>
  <c r="AH9" i="55"/>
  <c r="AD9" i="55"/>
  <c r="V9" i="55"/>
  <c r="AU9" i="55"/>
  <c r="AI9" i="55"/>
  <c r="AE9" i="55"/>
  <c r="W9" i="55"/>
  <c r="AT7" i="55"/>
  <c r="AP7" i="55"/>
  <c r="AL7" i="55"/>
  <c r="AH7" i="55"/>
  <c r="AD7" i="55"/>
  <c r="V7" i="55"/>
  <c r="AU7" i="55"/>
  <c r="AI7" i="55"/>
  <c r="AE7" i="55"/>
  <c r="W7" i="55"/>
  <c r="AR7" i="55"/>
  <c r="AN7" i="55"/>
  <c r="AJ7" i="55"/>
  <c r="AF7" i="55"/>
  <c r="AB7" i="55"/>
  <c r="X7" i="55"/>
  <c r="AS7" i="55"/>
  <c r="AO7" i="55"/>
  <c r="AK7" i="55"/>
  <c r="AC7" i="55"/>
  <c r="Y7" i="55"/>
  <c r="M7" i="55"/>
  <c r="Q7" i="55"/>
  <c r="N8" i="55"/>
  <c r="R8" i="55"/>
  <c r="O9" i="55"/>
  <c r="L10" i="55"/>
  <c r="P10" i="55"/>
  <c r="X10" i="55"/>
  <c r="AF10" i="55"/>
  <c r="AJ10" i="55"/>
  <c r="AN10" i="55"/>
  <c r="AR10" i="55"/>
  <c r="M8" i="55"/>
  <c r="Q8" i="55"/>
  <c r="Y8" i="55"/>
  <c r="O10" i="55"/>
  <c r="W10" i="55"/>
  <c r="AE10" i="55"/>
  <c r="AI10" i="55"/>
  <c r="L8" i="55"/>
  <c r="P8" i="55"/>
  <c r="AN8" i="55"/>
  <c r="M9" i="55"/>
  <c r="N10" i="55"/>
  <c r="V10" i="55"/>
  <c r="AD10" i="55"/>
  <c r="AH10" i="55"/>
  <c r="AL10" i="55"/>
  <c r="AP10" i="55"/>
  <c r="AT10" i="55"/>
  <c r="AC10" i="55"/>
  <c r="AK10" i="55"/>
  <c r="AO10" i="55"/>
  <c r="AR9" i="54"/>
  <c r="AN9" i="54"/>
  <c r="AJ9" i="54"/>
  <c r="AF9" i="54"/>
  <c r="AB9" i="54"/>
  <c r="X9" i="54"/>
  <c r="AI9" i="54"/>
  <c r="AE9" i="54"/>
  <c r="W9" i="54"/>
  <c r="AS9" i="54"/>
  <c r="AO9" i="54"/>
  <c r="AK9" i="54"/>
  <c r="AC9" i="54"/>
  <c r="Y9" i="54"/>
  <c r="AT9" i="54"/>
  <c r="AP9" i="54"/>
  <c r="AL9" i="54"/>
  <c r="AH9" i="54"/>
  <c r="AD9" i="54"/>
  <c r="V9" i="54"/>
  <c r="AU9" i="54"/>
  <c r="AS10" i="54"/>
  <c r="AO10" i="54"/>
  <c r="AK10" i="54"/>
  <c r="AC10" i="54"/>
  <c r="Y10" i="54"/>
  <c r="AT10" i="54"/>
  <c r="AP10" i="54"/>
  <c r="AL10" i="54"/>
  <c r="AH10" i="54"/>
  <c r="AD10" i="54"/>
  <c r="V10" i="54"/>
  <c r="AR10" i="54"/>
  <c r="AN10" i="54"/>
  <c r="AJ10" i="54"/>
  <c r="AB10" i="54"/>
  <c r="AU10" i="54"/>
  <c r="AI10" i="54"/>
  <c r="AE10" i="54"/>
  <c r="W10" i="54"/>
  <c r="AF10" i="54"/>
  <c r="X10" i="54"/>
  <c r="O9" i="54"/>
  <c r="AC11" i="54"/>
  <c r="AC8" i="54"/>
  <c r="AO8" i="54"/>
  <c r="N9" i="54"/>
  <c r="R9" i="54"/>
  <c r="O10" i="54"/>
  <c r="AB11" i="54"/>
  <c r="AF11" i="54"/>
  <c r="AJ11" i="54"/>
  <c r="AN11" i="54"/>
  <c r="AR11" i="54"/>
  <c r="O14" i="54"/>
  <c r="AO11" i="54"/>
  <c r="L8" i="54"/>
  <c r="P8" i="54"/>
  <c r="AR8" i="54"/>
  <c r="M9" i="54"/>
  <c r="Q9" i="54"/>
  <c r="N10" i="54"/>
  <c r="R10" i="54"/>
  <c r="W11" i="54"/>
  <c r="AE11" i="54"/>
  <c r="AI11" i="54"/>
  <c r="AU11" i="54"/>
  <c r="L12" i="54"/>
  <c r="P12" i="54"/>
  <c r="N14" i="54"/>
  <c r="R14" i="54"/>
  <c r="Y11" i="54"/>
  <c r="AS11" i="54"/>
  <c r="L9" i="54"/>
  <c r="M10" i="54"/>
  <c r="V11" i="54"/>
  <c r="AH11" i="54"/>
  <c r="AL11" i="54"/>
  <c r="AP11" i="54"/>
  <c r="M14" i="54"/>
  <c r="AR13" i="53"/>
  <c r="AN13" i="53"/>
  <c r="AJ13" i="53"/>
  <c r="AF13" i="53"/>
  <c r="AB13" i="53"/>
  <c r="X13" i="53"/>
  <c r="AS13" i="53"/>
  <c r="AO13" i="53"/>
  <c r="AK13" i="53"/>
  <c r="AC13" i="53"/>
  <c r="Y13" i="53"/>
  <c r="AT13" i="53"/>
  <c r="AP13" i="53"/>
  <c r="AL13" i="53"/>
  <c r="AH13" i="53"/>
  <c r="AD13" i="53"/>
  <c r="V13" i="53"/>
  <c r="AU13" i="53"/>
  <c r="AI13" i="53"/>
  <c r="AE13" i="53"/>
  <c r="W13" i="53"/>
  <c r="AT7" i="53"/>
  <c r="AP7" i="53"/>
  <c r="AL7" i="53"/>
  <c r="AD7" i="53"/>
  <c r="V7" i="53"/>
  <c r="AU7" i="53"/>
  <c r="AI7" i="53"/>
  <c r="AE7" i="53"/>
  <c r="W7" i="53"/>
  <c r="AR7" i="53"/>
  <c r="AJ7" i="53"/>
  <c r="AF7" i="53"/>
  <c r="AB7" i="53"/>
  <c r="X7" i="53"/>
  <c r="AS7" i="53"/>
  <c r="AO7" i="53"/>
  <c r="AK7" i="53"/>
  <c r="Y7" i="53"/>
  <c r="AT11" i="53"/>
  <c r="AP11" i="53"/>
  <c r="AL11" i="53"/>
  <c r="AH11" i="53"/>
  <c r="AD11" i="53"/>
  <c r="V11" i="53"/>
  <c r="AU11" i="53"/>
  <c r="AI11" i="53"/>
  <c r="AE11" i="53"/>
  <c r="W11" i="53"/>
  <c r="AR11" i="53"/>
  <c r="AN11" i="53"/>
  <c r="AJ11" i="53"/>
  <c r="AF11" i="53"/>
  <c r="AB11" i="53"/>
  <c r="X11" i="53"/>
  <c r="AS11" i="53"/>
  <c r="AO11" i="53"/>
  <c r="AK11" i="53"/>
  <c r="AC11" i="53"/>
  <c r="Y11" i="53"/>
  <c r="M7" i="53"/>
  <c r="Q7" i="53"/>
  <c r="N12" i="53"/>
  <c r="R12" i="53"/>
  <c r="V12" i="53"/>
  <c r="AD12" i="53"/>
  <c r="AH12" i="53"/>
  <c r="AL12" i="53"/>
  <c r="AP12" i="53"/>
  <c r="O13" i="53"/>
  <c r="M12" i="53"/>
  <c r="Q12" i="53"/>
  <c r="Y12" i="53"/>
  <c r="AC12" i="53"/>
  <c r="AK12" i="53"/>
  <c r="AO12" i="53"/>
  <c r="L12" i="53"/>
  <c r="P12" i="53"/>
  <c r="X12" i="53"/>
  <c r="AB12" i="53"/>
  <c r="AF12" i="53"/>
  <c r="AJ12" i="53"/>
  <c r="AN12" i="53"/>
  <c r="M13" i="53"/>
  <c r="N8" i="52"/>
  <c r="R8" i="52"/>
  <c r="O9" i="52"/>
  <c r="M8" i="52"/>
  <c r="Q8" i="52"/>
  <c r="L8" i="52"/>
  <c r="P8" i="52"/>
  <c r="M9" i="52"/>
  <c r="AT7" i="51"/>
  <c r="AP7" i="51"/>
  <c r="AL7" i="51"/>
  <c r="AD7" i="51"/>
  <c r="V7" i="51"/>
  <c r="AU7" i="51"/>
  <c r="AE7" i="51"/>
  <c r="W7" i="51"/>
  <c r="AR7" i="51"/>
  <c r="AN7" i="51"/>
  <c r="AJ7" i="51"/>
  <c r="AF7" i="51"/>
  <c r="AB7" i="51"/>
  <c r="AS7" i="51"/>
  <c r="AO7" i="51"/>
  <c r="AK7" i="51"/>
  <c r="AC7" i="51"/>
  <c r="Y7" i="51"/>
  <c r="AH7" i="51"/>
  <c r="N8" i="51"/>
  <c r="R8" i="51"/>
  <c r="O9" i="51"/>
  <c r="L10" i="51"/>
  <c r="P10" i="51"/>
  <c r="X10" i="51"/>
  <c r="AB10" i="51"/>
  <c r="AF10" i="51"/>
  <c r="AJ10" i="51"/>
  <c r="AN10" i="51"/>
  <c r="AR10" i="51"/>
  <c r="M8" i="51"/>
  <c r="Q8" i="51"/>
  <c r="O10" i="51"/>
  <c r="W10" i="51"/>
  <c r="AE10" i="51"/>
  <c r="AI10" i="51"/>
  <c r="AU10" i="51"/>
  <c r="L8" i="51"/>
  <c r="P8" i="51"/>
  <c r="M9" i="51"/>
  <c r="N10" i="51"/>
  <c r="V10" i="51"/>
  <c r="AD10" i="51"/>
  <c r="AH10" i="51"/>
  <c r="AL10" i="51"/>
  <c r="AP10" i="51"/>
  <c r="AT10" i="51"/>
  <c r="Y10" i="51"/>
  <c r="AC10" i="51"/>
  <c r="AK10" i="51"/>
  <c r="AO10" i="51"/>
  <c r="AT7" i="50"/>
  <c r="AH7" i="50"/>
  <c r="AR7" i="50"/>
  <c r="AJ7" i="50"/>
  <c r="AC7" i="50"/>
  <c r="AR9" i="50"/>
  <c r="AN9" i="50"/>
  <c r="AJ9" i="50"/>
  <c r="AF9" i="50"/>
  <c r="AB9" i="50"/>
  <c r="X9" i="50"/>
  <c r="AS9" i="50"/>
  <c r="AO9" i="50"/>
  <c r="AK9" i="50"/>
  <c r="AC9" i="50"/>
  <c r="Y9" i="50"/>
  <c r="AT9" i="50"/>
  <c r="AP9" i="50"/>
  <c r="AL9" i="50"/>
  <c r="AH9" i="50"/>
  <c r="AD9" i="50"/>
  <c r="V9" i="50"/>
  <c r="Z9" i="50" s="1"/>
  <c r="AU9" i="50"/>
  <c r="AI9" i="50"/>
  <c r="AE9" i="50"/>
  <c r="W9" i="50"/>
  <c r="AS10" i="50"/>
  <c r="AO10" i="50"/>
  <c r="AK10" i="50"/>
  <c r="AC10" i="50"/>
  <c r="Y10" i="50"/>
  <c r="AT10" i="50"/>
  <c r="AP10" i="50"/>
  <c r="AH10" i="50"/>
  <c r="AD10" i="50"/>
  <c r="V10" i="50"/>
  <c r="AU10" i="50"/>
  <c r="AI10" i="50"/>
  <c r="AE10" i="50"/>
  <c r="W10" i="50"/>
  <c r="AN10" i="50"/>
  <c r="AJ10" i="50"/>
  <c r="AF10" i="50"/>
  <c r="AB10" i="50"/>
  <c r="X10" i="50"/>
  <c r="V8" i="50"/>
  <c r="Z8" i="50" s="1"/>
  <c r="AD8" i="50"/>
  <c r="AH8" i="50"/>
  <c r="AL8" i="50"/>
  <c r="AP8" i="50"/>
  <c r="AT8" i="50"/>
  <c r="O9" i="50"/>
  <c r="L10" i="50"/>
  <c r="P10" i="50"/>
  <c r="L14" i="50"/>
  <c r="T14" i="50" s="1"/>
  <c r="U14" i="50" s="1"/>
  <c r="Y8" i="50"/>
  <c r="AC8" i="50"/>
  <c r="AK8" i="50"/>
  <c r="AO8" i="50"/>
  <c r="AS8" i="50"/>
  <c r="O10" i="50"/>
  <c r="O14" i="50"/>
  <c r="P8" i="50"/>
  <c r="X8" i="50"/>
  <c r="AB8" i="50"/>
  <c r="AF8" i="50"/>
  <c r="AJ8" i="50"/>
  <c r="AN8" i="50"/>
  <c r="AR8" i="50"/>
  <c r="M9" i="50"/>
  <c r="Q9" i="50"/>
  <c r="N10" i="50"/>
  <c r="R10" i="50"/>
  <c r="N14" i="50"/>
  <c r="R14" i="50"/>
  <c r="W8" i="50"/>
  <c r="AE8" i="50"/>
  <c r="AI8" i="50"/>
  <c r="L9" i="50"/>
  <c r="M10" i="50"/>
  <c r="M14" i="50"/>
  <c r="AS14" i="49"/>
  <c r="AO14" i="49"/>
  <c r="AK14" i="49"/>
  <c r="AC14" i="49"/>
  <c r="Y14" i="49"/>
  <c r="AT14" i="49"/>
  <c r="AP14" i="49"/>
  <c r="AL14" i="49"/>
  <c r="AH14" i="49"/>
  <c r="AD14" i="49"/>
  <c r="V14" i="49"/>
  <c r="AU14" i="49"/>
  <c r="AI14" i="49"/>
  <c r="AE14" i="49"/>
  <c r="W14" i="49"/>
  <c r="AR14" i="49"/>
  <c r="AN14" i="49"/>
  <c r="AJ14" i="49"/>
  <c r="AF14" i="49"/>
  <c r="AB14" i="49"/>
  <c r="X14" i="49"/>
  <c r="O9" i="49"/>
  <c r="L10" i="49"/>
  <c r="T10" i="49" s="1"/>
  <c r="U10" i="49" s="1"/>
  <c r="P10" i="49"/>
  <c r="L14" i="49"/>
  <c r="P14" i="49"/>
  <c r="O10" i="49"/>
  <c r="O14" i="49"/>
  <c r="O7" i="49"/>
  <c r="L8" i="49"/>
  <c r="S8" i="49" s="1"/>
  <c r="J8" i="49" s="1"/>
  <c r="P8" i="49"/>
  <c r="M9" i="49"/>
  <c r="Q9" i="49"/>
  <c r="N10" i="49"/>
  <c r="R10" i="49"/>
  <c r="L12" i="49"/>
  <c r="S12" i="49" s="1"/>
  <c r="J12" i="49" s="1"/>
  <c r="P12" i="49"/>
  <c r="N14" i="49"/>
  <c r="R14" i="49"/>
  <c r="N7" i="49"/>
  <c r="L9" i="49"/>
  <c r="T9" i="49" s="1"/>
  <c r="U9" i="49" s="1"/>
  <c r="M10" i="49"/>
  <c r="M14" i="49"/>
  <c r="O8" i="48"/>
  <c r="N8" i="48"/>
  <c r="R8" i="48"/>
  <c r="O9" i="48"/>
  <c r="L10" i="48"/>
  <c r="P10" i="48"/>
  <c r="N12" i="48"/>
  <c r="R12" i="48"/>
  <c r="M8" i="48"/>
  <c r="Q8" i="48"/>
  <c r="O10" i="48"/>
  <c r="M12" i="48"/>
  <c r="Q12" i="48"/>
  <c r="O12" i="48"/>
  <c r="L8" i="48"/>
  <c r="T8" i="48" s="1"/>
  <c r="U8" i="48" s="1"/>
  <c r="M9" i="48"/>
  <c r="N10" i="48"/>
  <c r="L12" i="48"/>
  <c r="T12" i="48" s="1"/>
  <c r="U12" i="48" s="1"/>
  <c r="N8" i="47"/>
  <c r="R8" i="47"/>
  <c r="O9" i="47"/>
  <c r="N12" i="47"/>
  <c r="R12" i="47"/>
  <c r="O13" i="47"/>
  <c r="L14" i="47"/>
  <c r="S14" i="47" s="1"/>
  <c r="J14" i="47" s="1"/>
  <c r="M12" i="47"/>
  <c r="Q12" i="47"/>
  <c r="O8" i="47"/>
  <c r="M8" i="47"/>
  <c r="Q8" i="47"/>
  <c r="L8" i="47"/>
  <c r="M9" i="47"/>
  <c r="L12" i="47"/>
  <c r="P12" i="47"/>
  <c r="M13" i="47"/>
  <c r="M7" i="46"/>
  <c r="N8" i="46"/>
  <c r="R8" i="46"/>
  <c r="N12" i="46"/>
  <c r="O8" i="46"/>
  <c r="Q8" i="46"/>
  <c r="AV14" i="21"/>
  <c r="AQ14" i="21"/>
  <c r="AM14" i="21"/>
  <c r="AG14" i="21"/>
  <c r="AA14" i="21"/>
  <c r="K8" i="21"/>
  <c r="M8" i="21" s="1"/>
  <c r="K9" i="21"/>
  <c r="N9" i="21" s="1"/>
  <c r="K10" i="21"/>
  <c r="N10" i="21" s="1"/>
  <c r="K11" i="21"/>
  <c r="M11" i="21" s="1"/>
  <c r="K12" i="21"/>
  <c r="L12" i="21" s="1"/>
  <c r="K13" i="21"/>
  <c r="N13" i="21" s="1"/>
  <c r="K14" i="21"/>
  <c r="N14" i="21" s="1"/>
  <c r="K7" i="21"/>
  <c r="R7" i="21" s="1"/>
  <c r="AC15" i="58"/>
  <c r="AL15" i="58"/>
  <c r="AU15" i="58"/>
  <c r="AR15" i="58"/>
  <c r="AB15" i="58"/>
  <c r="AT15" i="58"/>
  <c r="AD15" i="58"/>
  <c r="AJ15" i="58"/>
  <c r="AP15" i="58"/>
  <c r="W15" i="58"/>
  <c r="AS15" i="58"/>
  <c r="Y15" i="58"/>
  <c r="AH15" i="58"/>
  <c r="AI15" i="58"/>
  <c r="AN15" i="58"/>
  <c r="X15" i="58"/>
  <c r="AO15" i="58"/>
  <c r="AE15" i="58"/>
  <c r="AK15" i="58"/>
  <c r="V15" i="58"/>
  <c r="Z15" i="58" s="1"/>
  <c r="AF15" i="58"/>
  <c r="T7" i="60"/>
  <c r="U7" i="60" s="1"/>
  <c r="S7" i="60"/>
  <c r="J7" i="60" s="1"/>
  <c r="T8" i="51"/>
  <c r="U8" i="51" s="1"/>
  <c r="S8" i="51"/>
  <c r="J8" i="51" s="1"/>
  <c r="T9" i="51"/>
  <c r="U9" i="51" s="1"/>
  <c r="S9" i="51"/>
  <c r="J9" i="51" s="1"/>
  <c r="T129" i="45"/>
  <c r="U129" i="45" s="1"/>
  <c r="T136" i="45"/>
  <c r="U136" i="45" s="1"/>
  <c r="S70" i="45"/>
  <c r="J70" i="45" s="1"/>
  <c r="S136" i="45"/>
  <c r="J136" i="45" s="1"/>
  <c r="T70" i="45"/>
  <c r="U70" i="45" s="1"/>
  <c r="S72" i="45"/>
  <c r="J72" i="45" s="1"/>
  <c r="T72" i="45"/>
  <c r="U72" i="45" s="1"/>
  <c r="AF72" i="45" s="1"/>
  <c r="S129" i="45"/>
  <c r="J129" i="45" s="1"/>
  <c r="S78" i="45"/>
  <c r="J78" i="45" s="1"/>
  <c r="T78" i="45"/>
  <c r="U78" i="45" s="1"/>
  <c r="AC78" i="45" s="1"/>
  <c r="T26" i="45"/>
  <c r="U26" i="45" s="1"/>
  <c r="BE26" i="45" s="1"/>
  <c r="S59" i="45"/>
  <c r="J59" i="45" s="1"/>
  <c r="T59" i="45"/>
  <c r="U59" i="45" s="1"/>
  <c r="S183" i="45"/>
  <c r="J183" i="45" s="1"/>
  <c r="T183" i="45"/>
  <c r="U183" i="45" s="1"/>
  <c r="X183" i="45" s="1"/>
  <c r="T7" i="61"/>
  <c r="U7" i="61" s="1"/>
  <c r="S7" i="61"/>
  <c r="J7" i="61" s="1"/>
  <c r="BX137" i="45"/>
  <c r="T137" i="45"/>
  <c r="U137" i="45" s="1"/>
  <c r="S137" i="45"/>
  <c r="J137" i="45" s="1"/>
  <c r="BW26" i="45"/>
  <c r="S26" i="45"/>
  <c r="J26" i="45" s="1"/>
  <c r="BV158" i="45"/>
  <c r="BT184" i="45"/>
  <c r="BX174" i="45"/>
  <c r="BY130" i="45"/>
  <c r="BU164" i="45"/>
  <c r="BU113" i="45"/>
  <c r="BW83" i="45"/>
  <c r="BX173" i="45"/>
  <c r="BV141" i="45"/>
  <c r="BV123" i="45"/>
  <c r="Z9" i="54"/>
  <c r="BE72" i="45"/>
  <c r="BT181" i="45"/>
  <c r="BS50" i="45"/>
  <c r="BS119" i="45"/>
  <c r="S119" i="45"/>
  <c r="J119" i="45" s="1"/>
  <c r="T119" i="45"/>
  <c r="U119" i="45" s="1"/>
  <c r="BT151" i="45"/>
  <c r="S151" i="45"/>
  <c r="J151" i="45" s="1"/>
  <c r="T151" i="45"/>
  <c r="U151" i="45" s="1"/>
  <c r="BS25" i="45"/>
  <c r="T25" i="45"/>
  <c r="U25" i="45" s="1"/>
  <c r="AS7" i="56"/>
  <c r="AB7" i="56"/>
  <c r="AR7" i="56"/>
  <c r="AI7" i="56"/>
  <c r="AD7" i="56"/>
  <c r="AT7" i="56"/>
  <c r="AO7" i="56"/>
  <c r="X7" i="56"/>
  <c r="AN7" i="56"/>
  <c r="AE7" i="56"/>
  <c r="V7" i="56"/>
  <c r="AP7" i="56"/>
  <c r="AK7" i="56"/>
  <c r="AJ7" i="56"/>
  <c r="W7" i="56"/>
  <c r="Z7" i="56" s="1"/>
  <c r="AL7" i="56"/>
  <c r="AC7" i="56"/>
  <c r="AF7" i="56"/>
  <c r="AU7" i="56"/>
  <c r="AH7" i="56"/>
  <c r="Y7" i="56"/>
  <c r="S116" i="45"/>
  <c r="J116" i="45" s="1"/>
  <c r="AQ9" i="46"/>
  <c r="AM9" i="46"/>
  <c r="X78" i="45"/>
  <c r="BC78" i="45"/>
  <c r="V78" i="45"/>
  <c r="AF78" i="45"/>
  <c r="AD78" i="45"/>
  <c r="BD78" i="45"/>
  <c r="S47" i="45"/>
  <c r="J47" i="45" s="1"/>
  <c r="T47" i="45"/>
  <c r="U47" i="45" s="1"/>
  <c r="AC26" i="45"/>
  <c r="Z14" i="61"/>
  <c r="Z9" i="56"/>
  <c r="Z7" i="55"/>
  <c r="Z10" i="54"/>
  <c r="Z13" i="53"/>
  <c r="Z12" i="53"/>
  <c r="Z7" i="53"/>
  <c r="Z11" i="53"/>
  <c r="Z10" i="51"/>
  <c r="Z10" i="50"/>
  <c r="Z14" i="49"/>
  <c r="R9" i="21"/>
  <c r="M10" i="21"/>
  <c r="Q10" i="21"/>
  <c r="O10" i="21"/>
  <c r="O8" i="21"/>
  <c r="Q8" i="21"/>
  <c r="R11" i="21"/>
  <c r="P13" i="21"/>
  <c r="Q13" i="21"/>
  <c r="M13" i="21"/>
  <c r="O13" i="21"/>
  <c r="L13" i="21"/>
  <c r="R13" i="21"/>
  <c r="Q14" i="21"/>
  <c r="M14" i="21"/>
  <c r="O14" i="21"/>
  <c r="P14" i="21"/>
  <c r="L14" i="21"/>
  <c r="N12" i="21"/>
  <c r="P10" i="21"/>
  <c r="L10" i="21"/>
  <c r="R8" i="21"/>
  <c r="N8" i="21"/>
  <c r="R14" i="21"/>
  <c r="R10" i="21"/>
  <c r="P8" i="21"/>
  <c r="L8" i="21"/>
  <c r="M7" i="21"/>
  <c r="L7" i="21"/>
  <c r="Q7" i="21"/>
  <c r="P7" i="21"/>
  <c r="O7" i="21"/>
  <c r="N7" i="21"/>
  <c r="AE72" i="45"/>
  <c r="BC72" i="45"/>
  <c r="AZ72" i="45"/>
  <c r="AD59" i="45"/>
  <c r="W59" i="45"/>
  <c r="AB59" i="45"/>
  <c r="AZ78" i="45"/>
  <c r="BA78" i="45"/>
  <c r="BF78" i="45"/>
  <c r="AZ26" i="45"/>
  <c r="Y26" i="45"/>
  <c r="BF26" i="45"/>
  <c r="X26" i="45"/>
  <c r="BD183" i="45"/>
  <c r="AD26" i="45"/>
  <c r="V183" i="45"/>
  <c r="AV7" i="61"/>
  <c r="AM7" i="61"/>
  <c r="AA7" i="61"/>
  <c r="AV9" i="46"/>
  <c r="AA9" i="46"/>
  <c r="AG9" i="46"/>
  <c r="S13" i="21"/>
  <c r="J13" i="21" s="1"/>
  <c r="T13" i="21"/>
  <c r="U13" i="21" s="1"/>
  <c r="Y13" i="21" s="1"/>
  <c r="T14" i="21"/>
  <c r="U14" i="21" s="1"/>
  <c r="S14" i="21"/>
  <c r="J14" i="21" s="1"/>
  <c r="AQ7" i="61"/>
  <c r="AG7" i="61"/>
  <c r="AG11" i="21"/>
  <c r="AV9" i="21"/>
  <c r="AM9" i="21"/>
  <c r="AQ11" i="21"/>
  <c r="AA11" i="21"/>
  <c r="AV11" i="21"/>
  <c r="AG8" i="21"/>
  <c r="AQ8" i="21"/>
  <c r="AV8" i="21"/>
  <c r="AA8" i="21"/>
  <c r="AM8" i="21"/>
  <c r="AV7" i="21"/>
  <c r="AG7" i="21"/>
  <c r="AM7" i="21"/>
  <c r="AA7" i="21"/>
  <c r="AQ7" i="21"/>
  <c r="AA9" i="21"/>
  <c r="AQ9" i="21"/>
  <c r="AG9" i="21"/>
  <c r="AQ13" i="21"/>
  <c r="AA13" i="21"/>
  <c r="AM13" i="21"/>
  <c r="AG13" i="21"/>
  <c r="AV13" i="21"/>
  <c r="AQ12" i="21"/>
  <c r="AM12" i="21"/>
  <c r="AV12" i="21"/>
  <c r="AG12" i="21"/>
  <c r="AA12" i="21"/>
  <c r="AM11" i="21"/>
  <c r="AQ10" i="21"/>
  <c r="AG10" i="21"/>
  <c r="AV10" i="21"/>
  <c r="AA10" i="21"/>
  <c r="AM10" i="21"/>
  <c r="AK9" i="51" l="1"/>
  <c r="AI9" i="51"/>
  <c r="AP9" i="51"/>
  <c r="AF9" i="51"/>
  <c r="AN9" i="51"/>
  <c r="V9" i="51"/>
  <c r="Z9" i="51" s="1"/>
  <c r="AO9" i="51"/>
  <c r="X9" i="51"/>
  <c r="W9" i="51"/>
  <c r="AT9" i="51"/>
  <c r="AC9" i="51"/>
  <c r="AJ9" i="51"/>
  <c r="AD9" i="51"/>
  <c r="AL9" i="51"/>
  <c r="AS9" i="51"/>
  <c r="AE9" i="51"/>
  <c r="AU9" i="51"/>
  <c r="Y9" i="51"/>
  <c r="AB9" i="51"/>
  <c r="AR9" i="51"/>
  <c r="AH9" i="51"/>
  <c r="AT8" i="51"/>
  <c r="AI8" i="51"/>
  <c r="AP8" i="51"/>
  <c r="Y8" i="51"/>
  <c r="AH8" i="51"/>
  <c r="AO8" i="51"/>
  <c r="AS8" i="51"/>
  <c r="AC8" i="51"/>
  <c r="AE8" i="51"/>
  <c r="X8" i="51"/>
  <c r="AB8" i="51"/>
  <c r="AJ8" i="51"/>
  <c r="AN8" i="51"/>
  <c r="W8" i="51"/>
  <c r="AR8" i="51"/>
  <c r="AL8" i="51"/>
  <c r="AK8" i="51"/>
  <c r="AU8" i="51"/>
  <c r="V8" i="51"/>
  <c r="AF8" i="51"/>
  <c r="AD8" i="51"/>
  <c r="AT7" i="60"/>
  <c r="W7" i="60"/>
  <c r="AH7" i="60"/>
  <c r="AD7" i="60"/>
  <c r="AF7" i="60"/>
  <c r="AI7" i="60"/>
  <c r="AE7" i="60"/>
  <c r="AO7" i="60"/>
  <c r="AN7" i="60"/>
  <c r="AJ7" i="60"/>
  <c r="AL7" i="60"/>
  <c r="X7" i="60"/>
  <c r="AS7" i="60"/>
  <c r="AU7" i="60"/>
  <c r="AC7" i="60"/>
  <c r="Y7" i="60"/>
  <c r="AR7" i="60"/>
  <c r="AP7" i="60"/>
  <c r="AB7" i="60"/>
  <c r="V7" i="60"/>
  <c r="AK7" i="60"/>
  <c r="AK7" i="61"/>
  <c r="AD7" i="61"/>
  <c r="W7" i="61"/>
  <c r="AH7" i="61"/>
  <c r="AE7" i="61"/>
  <c r="AF7" i="61"/>
  <c r="AJ7" i="61"/>
  <c r="AO7" i="61"/>
  <c r="AB7" i="61"/>
  <c r="AL7" i="61"/>
  <c r="AI7" i="61"/>
  <c r="AS7" i="61"/>
  <c r="AU7" i="61"/>
  <c r="AN7" i="61"/>
  <c r="Y7" i="61"/>
  <c r="AR7" i="61"/>
  <c r="X7" i="61"/>
  <c r="AP7" i="61"/>
  <c r="AC7" i="61"/>
  <c r="V7" i="61"/>
  <c r="AT7" i="61"/>
  <c r="AD12" i="54"/>
  <c r="AK12" i="54"/>
  <c r="AB12" i="54"/>
  <c r="AU12" i="54"/>
  <c r="AT12" i="54"/>
  <c r="V12" i="54"/>
  <c r="AI8" i="55"/>
  <c r="AR8" i="55"/>
  <c r="AU8" i="55"/>
  <c r="AH8" i="55"/>
  <c r="AC8" i="55"/>
  <c r="AE8" i="55"/>
  <c r="W8" i="55"/>
  <c r="AI11" i="61"/>
  <c r="X11" i="61"/>
  <c r="AP11" i="61"/>
  <c r="W11" i="61"/>
  <c r="AO11" i="61"/>
  <c r="AD11" i="61"/>
  <c r="AJ11" i="61"/>
  <c r="Y11" i="61"/>
  <c r="AN13" i="61"/>
  <c r="AC13" i="61"/>
  <c r="AU13" i="61"/>
  <c r="AF13" i="61"/>
  <c r="AT13" i="61"/>
  <c r="AE13" i="61"/>
  <c r="AS13" i="61"/>
  <c r="AH13" i="61"/>
  <c r="AS9" i="61"/>
  <c r="AN9" i="61"/>
  <c r="AH9" i="61"/>
  <c r="AI9" i="61"/>
  <c r="AC9" i="61"/>
  <c r="X9" i="61"/>
  <c r="AU9" i="61"/>
  <c r="AK9" i="61"/>
  <c r="AB9" i="61"/>
  <c r="V9" i="61"/>
  <c r="AO9" i="61"/>
  <c r="AF9" i="61"/>
  <c r="AD9" i="61"/>
  <c r="AE9" i="61"/>
  <c r="Y9" i="61"/>
  <c r="AT9" i="61"/>
  <c r="AJ9" i="61"/>
  <c r="AR9" i="61"/>
  <c r="AL9" i="61"/>
  <c r="AK21" i="61"/>
  <c r="AD21" i="61"/>
  <c r="AI21" i="61"/>
  <c r="AN21" i="61"/>
  <c r="AF21" i="61"/>
  <c r="AT21" i="61"/>
  <c r="AB21" i="61"/>
  <c r="AP21" i="61"/>
  <c r="X21" i="61"/>
  <c r="AL21" i="61"/>
  <c r="AU21" i="61"/>
  <c r="Y21" i="61"/>
  <c r="AJ21" i="61"/>
  <c r="AS21" i="61"/>
  <c r="AO21" i="61"/>
  <c r="AC21" i="61"/>
  <c r="AH21" i="61"/>
  <c r="V21" i="61"/>
  <c r="AE21" i="61"/>
  <c r="AY183" i="45"/>
  <c r="W26" i="45"/>
  <c r="BC26" i="45"/>
  <c r="Y72" i="45"/>
  <c r="X72" i="45"/>
  <c r="P12" i="21"/>
  <c r="R12" i="21"/>
  <c r="S171" i="45"/>
  <c r="J171" i="45" s="1"/>
  <c r="T161" i="45"/>
  <c r="U161" i="45" s="1"/>
  <c r="Y7" i="50"/>
  <c r="AN7" i="50"/>
  <c r="AF11" i="61"/>
  <c r="AT11" i="61"/>
  <c r="V13" i="61"/>
  <c r="Z13" i="61" s="1"/>
  <c r="AB13" i="61"/>
  <c r="T125" i="45"/>
  <c r="U125" i="45" s="1"/>
  <c r="AL10" i="50"/>
  <c r="AR10" i="50"/>
  <c r="AY72" i="45"/>
  <c r="AP7" i="50"/>
  <c r="W7" i="50"/>
  <c r="AO7" i="50"/>
  <c r="AD8" i="54"/>
  <c r="AU8" i="54"/>
  <c r="AT8" i="54"/>
  <c r="Y8" i="54"/>
  <c r="AB8" i="54"/>
  <c r="AL8" i="54"/>
  <c r="V8" i="54"/>
  <c r="AP8" i="54"/>
  <c r="AH8" i="54"/>
  <c r="R51" i="45"/>
  <c r="BY51" i="45" s="1"/>
  <c r="L51" i="45"/>
  <c r="BS51" i="45" s="1"/>
  <c r="P126" i="45"/>
  <c r="BW126" i="45" s="1"/>
  <c r="Q126" i="45"/>
  <c r="BX126" i="45" s="1"/>
  <c r="BR126" i="45"/>
  <c r="L126" i="45"/>
  <c r="O126" i="45"/>
  <c r="BV126" i="45" s="1"/>
  <c r="M54" i="45"/>
  <c r="BT54" i="45" s="1"/>
  <c r="N54" i="45"/>
  <c r="BU54" i="45" s="1"/>
  <c r="O54" i="45"/>
  <c r="BV54" i="45" s="1"/>
  <c r="BR54" i="45"/>
  <c r="L54" i="45"/>
  <c r="BS54" i="45" s="1"/>
  <c r="R110" i="45"/>
  <c r="BY110" i="45" s="1"/>
  <c r="O110" i="45"/>
  <c r="BV110" i="45" s="1"/>
  <c r="Q110" i="45"/>
  <c r="BX110" i="45" s="1"/>
  <c r="M110" i="45"/>
  <c r="BT110" i="45" s="1"/>
  <c r="Q172" i="45"/>
  <c r="BX172" i="45" s="1"/>
  <c r="BR172" i="45"/>
  <c r="P172" i="45"/>
  <c r="BW172" i="45" s="1"/>
  <c r="O172" i="45"/>
  <c r="BV172" i="45" s="1"/>
  <c r="P63" i="45"/>
  <c r="BW63" i="45" s="1"/>
  <c r="M63" i="45"/>
  <c r="BT63" i="45" s="1"/>
  <c r="BR63" i="45"/>
  <c r="R63" i="45"/>
  <c r="BY63" i="45" s="1"/>
  <c r="N63" i="45"/>
  <c r="BU63" i="45" s="1"/>
  <c r="O63" i="45"/>
  <c r="BV63" i="45" s="1"/>
  <c r="L63" i="45"/>
  <c r="AC10" i="47"/>
  <c r="AP10" i="47"/>
  <c r="AE10" i="47"/>
  <c r="Y10" i="47"/>
  <c r="AL10" i="47"/>
  <c r="W10" i="47"/>
  <c r="AN10" i="47"/>
  <c r="AH10" i="47"/>
  <c r="AJ10" i="47"/>
  <c r="AD10" i="47"/>
  <c r="X10" i="47"/>
  <c r="AT10" i="47"/>
  <c r="V10" i="47"/>
  <c r="AS10" i="47"/>
  <c r="AR10" i="47"/>
  <c r="AO10" i="47"/>
  <c r="AU10" i="47"/>
  <c r="AF10" i="47"/>
  <c r="AO12" i="55"/>
  <c r="AH12" i="55"/>
  <c r="AU12" i="55"/>
  <c r="AK12" i="55"/>
  <c r="AD12" i="55"/>
  <c r="AI12" i="55"/>
  <c r="AC12" i="55"/>
  <c r="V12" i="55"/>
  <c r="AE12" i="55"/>
  <c r="Y12" i="55"/>
  <c r="AR12" i="55"/>
  <c r="W12" i="55"/>
  <c r="AN12" i="55"/>
  <c r="AT12" i="55"/>
  <c r="AP12" i="55"/>
  <c r="AL12" i="55"/>
  <c r="AJ12" i="55"/>
  <c r="AB12" i="55"/>
  <c r="BE183" i="45"/>
  <c r="V26" i="45"/>
  <c r="AF183" i="45"/>
  <c r="AD72" i="45"/>
  <c r="O12" i="21"/>
  <c r="O11" i="21"/>
  <c r="L9" i="21"/>
  <c r="S49" i="45"/>
  <c r="J49" i="45" s="1"/>
  <c r="S193" i="45"/>
  <c r="J193" i="45" s="1"/>
  <c r="T116" i="45"/>
  <c r="U116" i="45" s="1"/>
  <c r="S25" i="45"/>
  <c r="J25" i="45" s="1"/>
  <c r="S161" i="45"/>
  <c r="J161" i="45" s="1"/>
  <c r="AK7" i="50"/>
  <c r="AE7" i="50"/>
  <c r="AI12" i="54"/>
  <c r="AR12" i="54"/>
  <c r="AN8" i="54"/>
  <c r="AS12" i="54"/>
  <c r="AJ8" i="55"/>
  <c r="AT8" i="55"/>
  <c r="AR11" i="61"/>
  <c r="AL13" i="61"/>
  <c r="AR13" i="61"/>
  <c r="Q51" i="45"/>
  <c r="BX51" i="45" s="1"/>
  <c r="AL12" i="54"/>
  <c r="N8" i="50"/>
  <c r="L8" i="50"/>
  <c r="M8" i="50"/>
  <c r="O8" i="50"/>
  <c r="R8" i="50"/>
  <c r="Q8" i="50"/>
  <c r="AS10" i="55"/>
  <c r="AB10" i="55"/>
  <c r="AU10" i="55"/>
  <c r="Y10" i="55"/>
  <c r="Z10" i="55" s="1"/>
  <c r="M9" i="56"/>
  <c r="O9" i="56"/>
  <c r="R9" i="56"/>
  <c r="P9" i="56"/>
  <c r="AR21" i="61"/>
  <c r="AC183" i="45"/>
  <c r="AY26" i="45"/>
  <c r="AE183" i="45"/>
  <c r="BD72" i="45"/>
  <c r="BG72" i="45" s="1"/>
  <c r="M12" i="21"/>
  <c r="L11" i="21"/>
  <c r="O9" i="21"/>
  <c r="T193" i="45"/>
  <c r="U193" i="45" s="1"/>
  <c r="AS7" i="50"/>
  <c r="AI7" i="50"/>
  <c r="AE12" i="54"/>
  <c r="AI8" i="54"/>
  <c r="AN12" i="54"/>
  <c r="AJ8" i="54"/>
  <c r="AO12" i="54"/>
  <c r="AF8" i="55"/>
  <c r="AP8" i="55"/>
  <c r="AE11" i="61"/>
  <c r="AP13" i="61"/>
  <c r="AP12" i="54"/>
  <c r="L11" i="61"/>
  <c r="Q13" i="53"/>
  <c r="R13" i="53"/>
  <c r="N13" i="53"/>
  <c r="L13" i="53"/>
  <c r="P13" i="53"/>
  <c r="AO8" i="56"/>
  <c r="AP8" i="56"/>
  <c r="W8" i="56"/>
  <c r="Z8" i="56" s="1"/>
  <c r="X8" i="56"/>
  <c r="AI8" i="56"/>
  <c r="AU8" i="56"/>
  <c r="Y183" i="45"/>
  <c r="BA183" i="45"/>
  <c r="BF72" i="45"/>
  <c r="Q12" i="21"/>
  <c r="Q11" i="21"/>
  <c r="M9" i="21"/>
  <c r="T49" i="45"/>
  <c r="U49" i="45" s="1"/>
  <c r="T181" i="45"/>
  <c r="U181" i="45" s="1"/>
  <c r="AJ181" i="45" s="1"/>
  <c r="T171" i="45"/>
  <c r="U171" i="45" s="1"/>
  <c r="S125" i="45"/>
  <c r="J125" i="45" s="1"/>
  <c r="X7" i="50"/>
  <c r="AU7" i="50"/>
  <c r="W12" i="54"/>
  <c r="AE8" i="54"/>
  <c r="AJ12" i="54"/>
  <c r="AF8" i="54"/>
  <c r="AC12" i="54"/>
  <c r="AB8" i="55"/>
  <c r="AS8" i="55"/>
  <c r="AL8" i="55"/>
  <c r="AC11" i="61"/>
  <c r="AU11" i="61"/>
  <c r="Y13" i="61"/>
  <c r="Q63" i="45"/>
  <c r="BX63" i="45" s="1"/>
  <c r="AU12" i="53"/>
  <c r="AT12" i="53"/>
  <c r="AS12" i="53"/>
  <c r="AR12" i="53"/>
  <c r="AE12" i="53"/>
  <c r="P7" i="54"/>
  <c r="R7" i="54"/>
  <c r="N7" i="54"/>
  <c r="M7" i="54"/>
  <c r="Q7" i="54"/>
  <c r="X12" i="55"/>
  <c r="AP9" i="61"/>
  <c r="AZ183" i="45"/>
  <c r="BA72" i="45"/>
  <c r="BA26" i="45"/>
  <c r="V72" i="45"/>
  <c r="AC72" i="45"/>
  <c r="P11" i="21"/>
  <c r="Q9" i="21"/>
  <c r="S181" i="45"/>
  <c r="J181" i="45" s="1"/>
  <c r="AB7" i="50"/>
  <c r="V7" i="50"/>
  <c r="W8" i="54"/>
  <c r="AF12" i="54"/>
  <c r="X8" i="54"/>
  <c r="Y12" i="54"/>
  <c r="X8" i="55"/>
  <c r="AO8" i="55"/>
  <c r="AD8" i="55"/>
  <c r="AK11" i="61"/>
  <c r="V11" i="61"/>
  <c r="AK13" i="61"/>
  <c r="AH12" i="54"/>
  <c r="N126" i="45"/>
  <c r="BU126" i="45" s="1"/>
  <c r="O7" i="48"/>
  <c r="Q7" i="48"/>
  <c r="L7" i="48"/>
  <c r="M7" i="48"/>
  <c r="R7" i="48"/>
  <c r="P7" i="48"/>
  <c r="N7" i="48"/>
  <c r="AI7" i="51"/>
  <c r="X7" i="51"/>
  <c r="Z7" i="51" s="1"/>
  <c r="AH7" i="53"/>
  <c r="AN7" i="53"/>
  <c r="AC7" i="53"/>
  <c r="R12" i="54"/>
  <c r="Q12" i="54"/>
  <c r="AF12" i="55"/>
  <c r="W9" i="61"/>
  <c r="AE26" i="45"/>
  <c r="AF26" i="45"/>
  <c r="W72" i="45"/>
  <c r="AB72" i="45"/>
  <c r="N11" i="21"/>
  <c r="P9" i="21"/>
  <c r="AF7" i="50"/>
  <c r="AD7" i="50"/>
  <c r="X12" i="54"/>
  <c r="AS8" i="54"/>
  <c r="AK8" i="55"/>
  <c r="V8" i="55"/>
  <c r="AS11" i="61"/>
  <c r="AH11" i="61"/>
  <c r="W13" i="61"/>
  <c r="AO13" i="61"/>
  <c r="M126" i="45"/>
  <c r="BT126" i="45" s="1"/>
  <c r="Q14" i="50"/>
  <c r="P14" i="50"/>
  <c r="AT11" i="54"/>
  <c r="X11" i="54"/>
  <c r="Z11" i="54" s="1"/>
  <c r="AK11" i="54"/>
  <c r="AD11" i="54"/>
  <c r="AL10" i="56"/>
  <c r="AF10" i="56"/>
  <c r="AO10" i="56"/>
  <c r="AD10" i="56"/>
  <c r="X10" i="56"/>
  <c r="Z10" i="56" s="1"/>
  <c r="AU12" i="56"/>
  <c r="AD12" i="56"/>
  <c r="AF12" i="56"/>
  <c r="AL12" i="56"/>
  <c r="AN12" i="56"/>
  <c r="O12" i="59"/>
  <c r="R12" i="59"/>
  <c r="L12" i="59"/>
  <c r="S12" i="59" s="1"/>
  <c r="J12" i="59" s="1"/>
  <c r="N12" i="59"/>
  <c r="Q12" i="59"/>
  <c r="O11" i="61"/>
  <c r="N11" i="61"/>
  <c r="P11" i="61"/>
  <c r="R11" i="61"/>
  <c r="P14" i="61"/>
  <c r="R14" i="61"/>
  <c r="Q14" i="61"/>
  <c r="AI10" i="47"/>
  <c r="AS12" i="55"/>
  <c r="O61" i="45"/>
  <c r="BV61" i="45" s="1"/>
  <c r="N61" i="45"/>
  <c r="BU61" i="45" s="1"/>
  <c r="R61" i="45"/>
  <c r="BY61" i="45" s="1"/>
  <c r="M7" i="50"/>
  <c r="N7" i="50"/>
  <c r="O7" i="50"/>
  <c r="P7" i="50"/>
  <c r="R7" i="50"/>
  <c r="N11" i="48"/>
  <c r="L11" i="48"/>
  <c r="R11" i="48"/>
  <c r="P11" i="48"/>
  <c r="M11" i="48"/>
  <c r="Q15" i="49"/>
  <c r="P15" i="49"/>
  <c r="Q12" i="50"/>
  <c r="O12" i="50"/>
  <c r="N12" i="50"/>
  <c r="O69" i="45"/>
  <c r="BV69" i="45" s="1"/>
  <c r="BR69" i="45"/>
  <c r="O17" i="47"/>
  <c r="M17" i="47"/>
  <c r="Q17" i="47"/>
  <c r="L17" i="47"/>
  <c r="T17" i="47" s="1"/>
  <c r="U17" i="47" s="1"/>
  <c r="P12" i="50"/>
  <c r="AT29" i="61"/>
  <c r="AS29" i="61"/>
  <c r="AR29" i="61"/>
  <c r="AD29" i="61"/>
  <c r="W29" i="61"/>
  <c r="AP29" i="61"/>
  <c r="AE29" i="61"/>
  <c r="X29" i="61"/>
  <c r="AI29" i="61"/>
  <c r="AB29" i="61"/>
  <c r="AU29" i="61"/>
  <c r="AC29" i="61"/>
  <c r="AO29" i="61"/>
  <c r="AL29" i="61"/>
  <c r="N11" i="47"/>
  <c r="R7" i="55"/>
  <c r="V29" i="61"/>
  <c r="Z29" i="61" s="1"/>
  <c r="L15" i="49"/>
  <c r="T15" i="49" s="1"/>
  <c r="U15" i="49" s="1"/>
  <c r="Q9" i="60"/>
  <c r="P9" i="60"/>
  <c r="R9" i="60"/>
  <c r="M9" i="60"/>
  <c r="N9" i="60"/>
  <c r="W10" i="60"/>
  <c r="AR10" i="60"/>
  <c r="Y10" i="60"/>
  <c r="V10" i="60"/>
  <c r="AI10" i="60"/>
  <c r="AU10" i="60"/>
  <c r="AE10" i="60"/>
  <c r="AN10" i="60"/>
  <c r="AT10" i="60"/>
  <c r="AJ10" i="60"/>
  <c r="AC10" i="60"/>
  <c r="AD10" i="60"/>
  <c r="M11" i="60"/>
  <c r="Q11" i="60"/>
  <c r="P11" i="60"/>
  <c r="L11" i="60"/>
  <c r="R11" i="60"/>
  <c r="Q13" i="60"/>
  <c r="N13" i="60"/>
  <c r="P13" i="60"/>
  <c r="O13" i="60"/>
  <c r="R13" i="60"/>
  <c r="M13" i="60"/>
  <c r="L13" i="60"/>
  <c r="L16" i="60"/>
  <c r="P16" i="60"/>
  <c r="O16" i="60"/>
  <c r="M16" i="60"/>
  <c r="L11" i="46"/>
  <c r="O11" i="46"/>
  <c r="N117" i="45"/>
  <c r="BU117" i="45" s="1"/>
  <c r="R117" i="45"/>
  <c r="BY117" i="45" s="1"/>
  <c r="L117" i="45"/>
  <c r="R160" i="45"/>
  <c r="BY160" i="45" s="1"/>
  <c r="L160" i="45"/>
  <c r="BS160" i="45" s="1"/>
  <c r="AC14" i="56"/>
  <c r="AH14" i="56"/>
  <c r="AE14" i="56"/>
  <c r="Y14" i="56"/>
  <c r="AD14" i="56"/>
  <c r="W14" i="56"/>
  <c r="AN14" i="56"/>
  <c r="V14" i="56"/>
  <c r="AF14" i="56"/>
  <c r="AR14" i="56"/>
  <c r="AS8" i="60"/>
  <c r="AB8" i="60"/>
  <c r="AI8" i="60"/>
  <c r="AT8" i="60"/>
  <c r="AR8" i="60"/>
  <c r="AH8" i="60"/>
  <c r="AL8" i="60"/>
  <c r="W8" i="60"/>
  <c r="AP8" i="60"/>
  <c r="AE8" i="60"/>
  <c r="Y8" i="60"/>
  <c r="AN8" i="60"/>
  <c r="AD8" i="60"/>
  <c r="AP9" i="60"/>
  <c r="W9" i="60"/>
  <c r="AL9" i="60"/>
  <c r="AN9" i="60"/>
  <c r="AH9" i="60"/>
  <c r="AJ9" i="60"/>
  <c r="AS9" i="60"/>
  <c r="AD9" i="60"/>
  <c r="AF9" i="60"/>
  <c r="AO9" i="60"/>
  <c r="V9" i="60"/>
  <c r="AB9" i="60"/>
  <c r="AT9" i="60"/>
  <c r="AR9" i="60"/>
  <c r="Y11" i="60"/>
  <c r="AL11" i="60"/>
  <c r="W11" i="60"/>
  <c r="AJ11" i="60"/>
  <c r="V11" i="60"/>
  <c r="AF11" i="60"/>
  <c r="AN11" i="60"/>
  <c r="AB11" i="60"/>
  <c r="AU11" i="60"/>
  <c r="AS11" i="60"/>
  <c r="X11" i="60"/>
  <c r="AI11" i="60"/>
  <c r="AR11" i="60"/>
  <c r="AD11" i="60"/>
  <c r="AR12" i="60"/>
  <c r="AH12" i="60"/>
  <c r="Y12" i="60"/>
  <c r="AD12" i="60"/>
  <c r="AJ12" i="60"/>
  <c r="V12" i="60"/>
  <c r="Z12" i="60" s="1"/>
  <c r="AF12" i="60"/>
  <c r="AN12" i="60"/>
  <c r="AB12" i="60"/>
  <c r="AU12" i="60"/>
  <c r="AC12" i="60"/>
  <c r="AL12" i="60"/>
  <c r="AS13" i="60"/>
  <c r="AH13" i="60"/>
  <c r="AN13" i="60"/>
  <c r="Y13" i="60"/>
  <c r="AE13" i="60"/>
  <c r="AT13" i="60"/>
  <c r="W13" i="60"/>
  <c r="Z13" i="60" s="1"/>
  <c r="AP13" i="60"/>
  <c r="AR13" i="60"/>
  <c r="AL13" i="60"/>
  <c r="AJ13" i="60"/>
  <c r="AC13" i="60"/>
  <c r="AI13" i="60"/>
  <c r="R24" i="45"/>
  <c r="Q24" i="45"/>
  <c r="BX24" i="45" s="1"/>
  <c r="AR11" i="56"/>
  <c r="AL11" i="56"/>
  <c r="R16" i="58"/>
  <c r="M16" i="58"/>
  <c r="Q15" i="60"/>
  <c r="M15" i="60"/>
  <c r="N29" i="61"/>
  <c r="O11" i="50"/>
  <c r="M11" i="50"/>
  <c r="N7" i="51"/>
  <c r="AU13" i="54"/>
  <c r="AH13" i="54"/>
  <c r="AS13" i="54"/>
  <c r="AT15" i="56"/>
  <c r="AE15" i="56"/>
  <c r="AK11" i="56"/>
  <c r="AU11" i="56"/>
  <c r="X11" i="56"/>
  <c r="R15" i="60"/>
  <c r="R8" i="61"/>
  <c r="L8" i="61"/>
  <c r="O8" i="61"/>
  <c r="O9" i="61"/>
  <c r="N9" i="61"/>
  <c r="Q9" i="61"/>
  <c r="R9" i="61"/>
  <c r="M9" i="61"/>
  <c r="O10" i="47"/>
  <c r="X13" i="54"/>
  <c r="Z13" i="54" s="1"/>
  <c r="AL13" i="54"/>
  <c r="AP15" i="56"/>
  <c r="W15" i="56"/>
  <c r="Z15" i="56" s="1"/>
  <c r="AC11" i="56"/>
  <c r="AI11" i="56"/>
  <c r="N15" i="60"/>
  <c r="P10" i="47"/>
  <c r="Q11" i="50"/>
  <c r="O16" i="47"/>
  <c r="M16" i="47"/>
  <c r="N11" i="56"/>
  <c r="O11" i="56"/>
  <c r="AS8" i="61"/>
  <c r="AH8" i="61"/>
  <c r="AS17" i="61"/>
  <c r="AR17" i="61"/>
  <c r="AD17" i="61"/>
  <c r="AO17" i="61"/>
  <c r="AB13" i="54"/>
  <c r="AP13" i="54"/>
  <c r="AL15" i="56"/>
  <c r="AR15" i="56"/>
  <c r="Y11" i="56"/>
  <c r="AE11" i="56"/>
  <c r="O15" i="60"/>
  <c r="P29" i="61"/>
  <c r="Q16" i="58"/>
  <c r="L10" i="47"/>
  <c r="Q10" i="57"/>
  <c r="M10" i="57"/>
  <c r="R10" i="58"/>
  <c r="M10" i="58"/>
  <c r="P10" i="58"/>
  <c r="AN10" i="61"/>
  <c r="V10" i="61"/>
  <c r="Z10" i="61" s="1"/>
  <c r="AK10" i="61"/>
  <c r="AL15" i="61"/>
  <c r="AR15" i="61"/>
  <c r="AF13" i="54"/>
  <c r="AH15" i="56"/>
  <c r="AN15" i="56"/>
  <c r="AT11" i="56"/>
  <c r="W11" i="56"/>
  <c r="Z11" i="56" s="1"/>
  <c r="P15" i="60"/>
  <c r="L29" i="61"/>
  <c r="O16" i="58"/>
  <c r="AS11" i="56"/>
  <c r="AS19" i="61"/>
  <c r="AL19" i="61"/>
  <c r="X19" i="61"/>
  <c r="Z19" i="61" s="1"/>
  <c r="AO20" i="61"/>
  <c r="AL20" i="61"/>
  <c r="AU20" i="61"/>
  <c r="K88" i="45"/>
  <c r="K92" i="45"/>
  <c r="N92" i="45" s="1"/>
  <c r="BU92" i="45" s="1"/>
  <c r="K101" i="45"/>
  <c r="K107" i="45"/>
  <c r="M107" i="45" s="1"/>
  <c r="BT107" i="45" s="1"/>
  <c r="K111" i="45"/>
  <c r="K153" i="45"/>
  <c r="K178" i="45"/>
  <c r="K23" i="45"/>
  <c r="K38" i="45"/>
  <c r="K60" i="45"/>
  <c r="K79" i="45"/>
  <c r="K91" i="45"/>
  <c r="K100" i="45"/>
  <c r="K152" i="45"/>
  <c r="K156" i="45"/>
  <c r="K177" i="45"/>
  <c r="P177" i="45" s="1"/>
  <c r="BW177" i="45" s="1"/>
  <c r="AE24" i="61"/>
  <c r="AR24" i="61"/>
  <c r="AT25" i="61"/>
  <c r="AI25" i="61"/>
  <c r="AB25" i="61"/>
  <c r="AT26" i="61"/>
  <c r="AE26" i="61"/>
  <c r="AL28" i="61"/>
  <c r="AR28" i="61"/>
  <c r="K90" i="45"/>
  <c r="M90" i="45" s="1"/>
  <c r="K94" i="45"/>
  <c r="K98" i="45"/>
  <c r="BR98" i="45" s="1"/>
  <c r="K99" i="45"/>
  <c r="R99" i="45" s="1"/>
  <c r="BY99" i="45" s="1"/>
  <c r="K105" i="45"/>
  <c r="O105" i="45" s="1"/>
  <c r="BV105" i="45" s="1"/>
  <c r="K109" i="45"/>
  <c r="K118" i="45"/>
  <c r="K132" i="45"/>
  <c r="K147" i="45"/>
  <c r="K155" i="45"/>
  <c r="K165" i="45"/>
  <c r="M165" i="45" s="1"/>
  <c r="K175" i="45"/>
  <c r="R175" i="45" s="1"/>
  <c r="BY175" i="45" s="1"/>
  <c r="K13" i="45"/>
  <c r="K8" i="45"/>
  <c r="K28" i="45"/>
  <c r="AW47" i="45"/>
  <c r="AS47" i="45"/>
  <c r="AO47" i="45"/>
  <c r="AK47" i="45"/>
  <c r="AV47" i="45"/>
  <c r="AR47" i="45"/>
  <c r="AN47" i="45"/>
  <c r="AJ47" i="45"/>
  <c r="AU47" i="45"/>
  <c r="AQ47" i="45"/>
  <c r="AM47" i="45"/>
  <c r="AI47" i="45"/>
  <c r="AT47" i="45"/>
  <c r="AP47" i="45"/>
  <c r="AL47" i="45"/>
  <c r="AH47" i="45"/>
  <c r="N90" i="45"/>
  <c r="P90" i="45"/>
  <c r="BW90" i="45" s="1"/>
  <c r="Q90" i="45"/>
  <c r="BX90" i="45" s="1"/>
  <c r="L90" i="45"/>
  <c r="BS90" i="45" s="1"/>
  <c r="O90" i="45"/>
  <c r="BV90" i="45" s="1"/>
  <c r="R90" i="45"/>
  <c r="BY90" i="45" s="1"/>
  <c r="BR90" i="45"/>
  <c r="R96" i="45"/>
  <c r="BY96" i="45" s="1"/>
  <c r="N96" i="45"/>
  <c r="BU96" i="45" s="1"/>
  <c r="M96" i="45"/>
  <c r="BT96" i="45" s="1"/>
  <c r="L96" i="45"/>
  <c r="O96" i="45"/>
  <c r="BV96" i="45" s="1"/>
  <c r="Q96" i="45"/>
  <c r="BX96" i="45" s="1"/>
  <c r="BR96" i="45"/>
  <c r="P96" i="45"/>
  <c r="BW96" i="45" s="1"/>
  <c r="Q99" i="45"/>
  <c r="BX99" i="45" s="1"/>
  <c r="M99" i="45"/>
  <c r="BT99" i="45" s="1"/>
  <c r="N105" i="45"/>
  <c r="BU105" i="45" s="1"/>
  <c r="Q105" i="45"/>
  <c r="BX105" i="45" s="1"/>
  <c r="P105" i="45"/>
  <c r="BW105" i="45" s="1"/>
  <c r="BR105" i="45"/>
  <c r="L105" i="45"/>
  <c r="R105" i="45"/>
  <c r="BY105" i="45" s="1"/>
  <c r="M105" i="45"/>
  <c r="BT105" i="45" s="1"/>
  <c r="BS75" i="45"/>
  <c r="BX32" i="45"/>
  <c r="T32" i="45"/>
  <c r="U32" i="45" s="1"/>
  <c r="S32" i="45"/>
  <c r="J32" i="45" s="1"/>
  <c r="BY40" i="45"/>
  <c r="S40" i="45"/>
  <c r="J40" i="45" s="1"/>
  <c r="AU116" i="45"/>
  <c r="AQ116" i="45"/>
  <c r="AM116" i="45"/>
  <c r="AI116" i="45"/>
  <c r="AT116" i="45"/>
  <c r="AP116" i="45"/>
  <c r="AL116" i="45"/>
  <c r="AH116" i="45"/>
  <c r="AV116" i="45"/>
  <c r="AR116" i="45"/>
  <c r="AN116" i="45"/>
  <c r="AJ116" i="45"/>
  <c r="AW116" i="45"/>
  <c r="AS116" i="45"/>
  <c r="AO116" i="45"/>
  <c r="AK116" i="45"/>
  <c r="AB26" i="45"/>
  <c r="AG26" i="45" s="1"/>
  <c r="AI26" i="45"/>
  <c r="AM26" i="45"/>
  <c r="AQ26" i="45"/>
  <c r="AU26" i="45"/>
  <c r="AJ26" i="45"/>
  <c r="AN26" i="45"/>
  <c r="AR26" i="45"/>
  <c r="AV26" i="45"/>
  <c r="AK26" i="45"/>
  <c r="AO26" i="45"/>
  <c r="AS26" i="45"/>
  <c r="AW26" i="45"/>
  <c r="AH26" i="45"/>
  <c r="AL26" i="45"/>
  <c r="AP26" i="45"/>
  <c r="AT26" i="45"/>
  <c r="N141" i="45"/>
  <c r="M141" i="45"/>
  <c r="BT141" i="45" s="1"/>
  <c r="BR97" i="45"/>
  <c r="Q97" i="45"/>
  <c r="BX97" i="45" s="1"/>
  <c r="P97" i="45"/>
  <c r="N53" i="45"/>
  <c r="R53" i="45"/>
  <c r="BY53" i="45" s="1"/>
  <c r="L53" i="45"/>
  <c r="BS53" i="45" s="1"/>
  <c r="BR123" i="45"/>
  <c r="Q123" i="45"/>
  <c r="N52" i="45"/>
  <c r="R52" i="45"/>
  <c r="BY52" i="45" s="1"/>
  <c r="L173" i="45"/>
  <c r="R173" i="45"/>
  <c r="BY173" i="45" s="1"/>
  <c r="M173" i="45"/>
  <c r="BT173" i="45" s="1"/>
  <c r="O173" i="45"/>
  <c r="BV173" i="45" s="1"/>
  <c r="BR142" i="45"/>
  <c r="L142" i="45"/>
  <c r="R83" i="45"/>
  <c r="BY83" i="45" s="1"/>
  <c r="L83" i="45"/>
  <c r="O150" i="45"/>
  <c r="S150" i="45" s="1"/>
  <c r="J150" i="45" s="1"/>
  <c r="Q150" i="45"/>
  <c r="BX150" i="45" s="1"/>
  <c r="R150" i="45"/>
  <c r="BY150" i="45" s="1"/>
  <c r="R185" i="45"/>
  <c r="BY185" i="45" s="1"/>
  <c r="N185" i="45"/>
  <c r="BU185" i="45" s="1"/>
  <c r="P185" i="45"/>
  <c r="BW185" i="45" s="1"/>
  <c r="M185" i="45"/>
  <c r="BR185" i="45"/>
  <c r="P27" i="45"/>
  <c r="BW27" i="45" s="1"/>
  <c r="O27" i="45"/>
  <c r="BV27" i="45" s="1"/>
  <c r="BR27" i="45"/>
  <c r="Q33" i="45"/>
  <c r="L33" i="45"/>
  <c r="BS33" i="45" s="1"/>
  <c r="O33" i="45"/>
  <c r="BV33" i="45" s="1"/>
  <c r="R92" i="45"/>
  <c r="BY92" i="45" s="1"/>
  <c r="Q92" i="45"/>
  <c r="BX92" i="45" s="1"/>
  <c r="L92" i="45"/>
  <c r="O92" i="45"/>
  <c r="BV92" i="45" s="1"/>
  <c r="M92" i="45"/>
  <c r="BT92" i="45" s="1"/>
  <c r="P94" i="45"/>
  <c r="R94" i="45"/>
  <c r="BY94" i="45" s="1"/>
  <c r="O98" i="45"/>
  <c r="BV98" i="45" s="1"/>
  <c r="O101" i="45"/>
  <c r="BV101" i="45" s="1"/>
  <c r="N101" i="45"/>
  <c r="BU101" i="45" s="1"/>
  <c r="M101" i="45"/>
  <c r="BR101" i="45"/>
  <c r="Q120" i="45"/>
  <c r="R120" i="45"/>
  <c r="BY120" i="45" s="1"/>
  <c r="K139" i="45"/>
  <c r="K143" i="45"/>
  <c r="N155" i="45"/>
  <c r="Q155" i="45"/>
  <c r="BX155" i="45" s="1"/>
  <c r="O155" i="45"/>
  <c r="BV155" i="45" s="1"/>
  <c r="K163" i="45"/>
  <c r="K167" i="45"/>
  <c r="O175" i="45"/>
  <c r="Q175" i="45"/>
  <c r="BX175" i="45" s="1"/>
  <c r="N178" i="45"/>
  <c r="BU178" i="45" s="1"/>
  <c r="M178" i="45"/>
  <c r="L184" i="45"/>
  <c r="N184" i="45"/>
  <c r="BU184" i="45" s="1"/>
  <c r="AE78" i="45"/>
  <c r="W78" i="45"/>
  <c r="AP193" i="45"/>
  <c r="AI193" i="45"/>
  <c r="AI119" i="45"/>
  <c r="AM119" i="45"/>
  <c r="AQ119" i="45"/>
  <c r="AU119" i="45"/>
  <c r="AK119" i="45"/>
  <c r="AO119" i="45"/>
  <c r="AS119" i="45"/>
  <c r="AW119" i="45"/>
  <c r="AL119" i="45"/>
  <c r="AT119" i="45"/>
  <c r="AN119" i="45"/>
  <c r="AV119" i="45"/>
  <c r="AH119" i="45"/>
  <c r="AP119" i="45"/>
  <c r="AJ119" i="45"/>
  <c r="AR119" i="45"/>
  <c r="AT181" i="45"/>
  <c r="AQ181" i="45"/>
  <c r="AV171" i="45"/>
  <c r="AR171" i="45"/>
  <c r="AN171" i="45"/>
  <c r="AJ171" i="45"/>
  <c r="AW171" i="45"/>
  <c r="AQ171" i="45"/>
  <c r="AL171" i="45"/>
  <c r="AU171" i="45"/>
  <c r="AP171" i="45"/>
  <c r="AK171" i="45"/>
  <c r="AT171" i="45"/>
  <c r="AO171" i="45"/>
  <c r="AI171" i="45"/>
  <c r="AM171" i="45"/>
  <c r="AH171" i="45"/>
  <c r="AS171" i="45"/>
  <c r="AH161" i="45"/>
  <c r="AI161" i="45"/>
  <c r="AM161" i="45"/>
  <c r="AQ161" i="45"/>
  <c r="AU161" i="45"/>
  <c r="AJ161" i="45"/>
  <c r="AN161" i="45"/>
  <c r="AR161" i="45"/>
  <c r="AV161" i="45"/>
  <c r="AL161" i="45"/>
  <c r="AT161" i="45"/>
  <c r="AO161" i="45"/>
  <c r="AW161" i="45"/>
  <c r="AP161" i="45"/>
  <c r="AK161" i="45"/>
  <c r="AS161" i="45"/>
  <c r="AH70" i="45"/>
  <c r="AL70" i="45"/>
  <c r="AP70" i="45"/>
  <c r="AT70" i="45"/>
  <c r="AI70" i="45"/>
  <c r="AM70" i="45"/>
  <c r="AQ70" i="45"/>
  <c r="AU70" i="45"/>
  <c r="AJ70" i="45"/>
  <c r="AN70" i="45"/>
  <c r="AR70" i="45"/>
  <c r="AV70" i="45"/>
  <c r="AK70" i="45"/>
  <c r="AO70" i="45"/>
  <c r="AS70" i="45"/>
  <c r="AW70" i="45"/>
  <c r="N159" i="45"/>
  <c r="O142" i="45"/>
  <c r="BV142" i="45" s="1"/>
  <c r="BR55" i="45"/>
  <c r="R55" i="45"/>
  <c r="P159" i="45"/>
  <c r="BW159" i="45" s="1"/>
  <c r="L128" i="45"/>
  <c r="M128" i="45"/>
  <c r="BT128" i="45" s="1"/>
  <c r="P190" i="45"/>
  <c r="BW190" i="45" s="1"/>
  <c r="O190" i="45"/>
  <c r="R190" i="45"/>
  <c r="BY190" i="45" s="1"/>
  <c r="N82" i="45"/>
  <c r="O82" i="45"/>
  <c r="BV82" i="45" s="1"/>
  <c r="M82" i="45"/>
  <c r="BT82" i="45" s="1"/>
  <c r="R140" i="45"/>
  <c r="BY140" i="45" s="1"/>
  <c r="L140" i="45"/>
  <c r="BR150" i="45"/>
  <c r="M135" i="45"/>
  <c r="L135" i="45"/>
  <c r="BS135" i="45" s="1"/>
  <c r="N135" i="45"/>
  <c r="BU135" i="45" s="1"/>
  <c r="P61" i="45"/>
  <c r="BW61" i="45" s="1"/>
  <c r="BR61" i="45"/>
  <c r="L61" i="45"/>
  <c r="P41" i="45"/>
  <c r="BW41" i="45" s="1"/>
  <c r="M41" i="45"/>
  <c r="BT41" i="45" s="1"/>
  <c r="O41" i="45"/>
  <c r="BV41" i="45" s="1"/>
  <c r="O130" i="45"/>
  <c r="N130" i="45"/>
  <c r="BU130" i="45" s="1"/>
  <c r="M130" i="45"/>
  <c r="BT130" i="45" s="1"/>
  <c r="P69" i="45"/>
  <c r="Q69" i="45"/>
  <c r="BX69" i="45" s="1"/>
  <c r="R134" i="45"/>
  <c r="O134" i="45"/>
  <c r="BV134" i="45" s="1"/>
  <c r="L134" i="45"/>
  <c r="BS134" i="45" s="1"/>
  <c r="M121" i="45"/>
  <c r="BT121" i="45" s="1"/>
  <c r="P121" i="45"/>
  <c r="BW121" i="45" s="1"/>
  <c r="L121" i="45"/>
  <c r="BR121" i="45"/>
  <c r="N23" i="45"/>
  <c r="R23" i="45"/>
  <c r="BY23" i="45" s="1"/>
  <c r="K31" i="45"/>
  <c r="M38" i="45"/>
  <c r="R38" i="45"/>
  <c r="BY38" i="45" s="1"/>
  <c r="Q38" i="45"/>
  <c r="BX38" i="45" s="1"/>
  <c r="K58" i="45"/>
  <c r="Q60" i="45"/>
  <c r="BX60" i="45" s="1"/>
  <c r="O60" i="45"/>
  <c r="BV60" i="45" s="1"/>
  <c r="BR60" i="45"/>
  <c r="M60" i="45"/>
  <c r="K62" i="45"/>
  <c r="K73" i="45"/>
  <c r="K77" i="45"/>
  <c r="M79" i="45"/>
  <c r="BT79" i="45" s="1"/>
  <c r="O79" i="45"/>
  <c r="BV79" i="45" s="1"/>
  <c r="L79" i="45"/>
  <c r="K81" i="45"/>
  <c r="O100" i="45"/>
  <c r="R100" i="45"/>
  <c r="BY100" i="45" s="1"/>
  <c r="M112" i="45"/>
  <c r="L112" i="45"/>
  <c r="BS112" i="45" s="1"/>
  <c r="L156" i="45"/>
  <c r="N156" i="45"/>
  <c r="BU156" i="45" s="1"/>
  <c r="BR177" i="45"/>
  <c r="O177" i="45"/>
  <c r="R177" i="45"/>
  <c r="BY177" i="45" s="1"/>
  <c r="Q179" i="45"/>
  <c r="BX179" i="45" s="1"/>
  <c r="BR179" i="45"/>
  <c r="P179" i="45"/>
  <c r="AJ151" i="45"/>
  <c r="AN151" i="45"/>
  <c r="AR151" i="45"/>
  <c r="AV151" i="45"/>
  <c r="AK151" i="45"/>
  <c r="AO151" i="45"/>
  <c r="AS151" i="45"/>
  <c r="AW151" i="45"/>
  <c r="AI151" i="45"/>
  <c r="AM151" i="45"/>
  <c r="AQ151" i="45"/>
  <c r="AU151" i="45"/>
  <c r="AH151" i="45"/>
  <c r="AL151" i="45"/>
  <c r="AP151" i="45"/>
  <c r="AT151" i="45"/>
  <c r="AV183" i="45"/>
  <c r="AR183" i="45"/>
  <c r="AN183" i="45"/>
  <c r="AJ183" i="45"/>
  <c r="AT183" i="45"/>
  <c r="AP183" i="45"/>
  <c r="AL183" i="45"/>
  <c r="AH183" i="45"/>
  <c r="AU183" i="45"/>
  <c r="AM183" i="45"/>
  <c r="AS183" i="45"/>
  <c r="AK183" i="45"/>
  <c r="AQ183" i="45"/>
  <c r="AI183" i="45"/>
  <c r="AW183" i="45"/>
  <c r="AO183" i="45"/>
  <c r="AK59" i="45"/>
  <c r="AO59" i="45"/>
  <c r="AS59" i="45"/>
  <c r="AW59" i="45"/>
  <c r="AH59" i="45"/>
  <c r="AL59" i="45"/>
  <c r="AP59" i="45"/>
  <c r="AT59" i="45"/>
  <c r="AI59" i="45"/>
  <c r="AM59" i="45"/>
  <c r="AQ59" i="45"/>
  <c r="AU59" i="45"/>
  <c r="AJ59" i="45"/>
  <c r="AN59" i="45"/>
  <c r="AR59" i="45"/>
  <c r="AV59" i="45"/>
  <c r="AY78" i="45"/>
  <c r="BB78" i="45" s="1"/>
  <c r="AH78" i="45"/>
  <c r="AL78" i="45"/>
  <c r="AP78" i="45"/>
  <c r="AT78" i="45"/>
  <c r="AJ78" i="45"/>
  <c r="AN78" i="45"/>
  <c r="AR78" i="45"/>
  <c r="AV78" i="45"/>
  <c r="AO78" i="45"/>
  <c r="AW78" i="45"/>
  <c r="AI78" i="45"/>
  <c r="AQ78" i="45"/>
  <c r="AK78" i="45"/>
  <c r="AS78" i="45"/>
  <c r="AM78" i="45"/>
  <c r="AU78" i="45"/>
  <c r="AI136" i="45"/>
  <c r="AM136" i="45"/>
  <c r="AQ136" i="45"/>
  <c r="AU136" i="45"/>
  <c r="AK136" i="45"/>
  <c r="AO136" i="45"/>
  <c r="AS136" i="45"/>
  <c r="AW136" i="45"/>
  <c r="AH136" i="45"/>
  <c r="AP136" i="45"/>
  <c r="AJ136" i="45"/>
  <c r="AR136" i="45"/>
  <c r="AL136" i="45"/>
  <c r="AT136" i="45"/>
  <c r="AN136" i="45"/>
  <c r="AV136" i="45"/>
  <c r="AK125" i="45"/>
  <c r="AO125" i="45"/>
  <c r="AS125" i="45"/>
  <c r="AW125" i="45"/>
  <c r="AH125" i="45"/>
  <c r="AL125" i="45"/>
  <c r="AP125" i="45"/>
  <c r="AT125" i="45"/>
  <c r="AI125" i="45"/>
  <c r="AM125" i="45"/>
  <c r="AQ125" i="45"/>
  <c r="AX125" i="45" s="1"/>
  <c r="AU125" i="45"/>
  <c r="AJ125" i="45"/>
  <c r="AN125" i="45"/>
  <c r="AR125" i="45"/>
  <c r="AV125" i="45"/>
  <c r="N51" i="45"/>
  <c r="M51" i="45"/>
  <c r="BT51" i="45" s="1"/>
  <c r="O122" i="45"/>
  <c r="BV122" i="45" s="1"/>
  <c r="N122" i="45"/>
  <c r="R159" i="45"/>
  <c r="BY159" i="45" s="1"/>
  <c r="N33" i="45"/>
  <c r="BU33" i="45" s="1"/>
  <c r="P75" i="45"/>
  <c r="M75" i="45"/>
  <c r="BT75" i="45" s="1"/>
  <c r="O113" i="45"/>
  <c r="Q113" i="45"/>
  <c r="BX113" i="45" s="1"/>
  <c r="Q188" i="45"/>
  <c r="BX188" i="45" s="1"/>
  <c r="M188" i="45"/>
  <c r="BR80" i="45"/>
  <c r="Q80" i="45"/>
  <c r="O189" i="45"/>
  <c r="BV189" i="45" s="1"/>
  <c r="L189" i="45"/>
  <c r="M172" i="45"/>
  <c r="BT172" i="45" s="1"/>
  <c r="L172" i="45"/>
  <c r="N172" i="45"/>
  <c r="BU172" i="45" s="1"/>
  <c r="BR39" i="45"/>
  <c r="N39" i="45"/>
  <c r="BR95" i="45"/>
  <c r="P95" i="45"/>
  <c r="R95" i="45"/>
  <c r="BY95" i="45" s="1"/>
  <c r="BR36" i="45"/>
  <c r="O36" i="45"/>
  <c r="R131" i="45"/>
  <c r="BY131" i="45" s="1"/>
  <c r="BR131" i="45"/>
  <c r="M131" i="45"/>
  <c r="O131" i="45"/>
  <c r="BV131" i="45" s="1"/>
  <c r="O106" i="45"/>
  <c r="BV106" i="45" s="1"/>
  <c r="BR106" i="45"/>
  <c r="L106" i="45"/>
  <c r="R28" i="45"/>
  <c r="M28" i="45"/>
  <c r="BT28" i="45" s="1"/>
  <c r="M30" i="45"/>
  <c r="O30" i="45"/>
  <c r="BV30" i="45" s="1"/>
  <c r="BD26" i="45"/>
  <c r="BG26" i="45" s="1"/>
  <c r="Y78" i="45"/>
  <c r="BE78" i="45"/>
  <c r="BG78" i="45" s="1"/>
  <c r="AB78" i="45"/>
  <c r="AI49" i="45"/>
  <c r="AM49" i="45"/>
  <c r="AQ49" i="45"/>
  <c r="AU49" i="45"/>
  <c r="AJ49" i="45"/>
  <c r="AN49" i="45"/>
  <c r="AR49" i="45"/>
  <c r="AV49" i="45"/>
  <c r="AK49" i="45"/>
  <c r="AO49" i="45"/>
  <c r="AS49" i="45"/>
  <c r="AW49" i="45"/>
  <c r="AH49" i="45"/>
  <c r="AL49" i="45"/>
  <c r="AP49" i="45"/>
  <c r="AT49" i="45"/>
  <c r="AI25" i="45"/>
  <c r="AH25" i="45"/>
  <c r="AM25" i="45"/>
  <c r="AQ25" i="45"/>
  <c r="AU25" i="45"/>
  <c r="AJ25" i="45"/>
  <c r="AN25" i="45"/>
  <c r="AR25" i="45"/>
  <c r="AV25" i="45"/>
  <c r="AK25" i="45"/>
  <c r="AO25" i="45"/>
  <c r="AS25" i="45"/>
  <c r="AW25" i="45"/>
  <c r="AL25" i="45"/>
  <c r="AP25" i="45"/>
  <c r="AT25" i="45"/>
  <c r="AI137" i="45"/>
  <c r="AM137" i="45"/>
  <c r="AQ137" i="45"/>
  <c r="AU137" i="45"/>
  <c r="AK137" i="45"/>
  <c r="AO137" i="45"/>
  <c r="AS137" i="45"/>
  <c r="AW137" i="45"/>
  <c r="AH137" i="45"/>
  <c r="AP137" i="45"/>
  <c r="AJ137" i="45"/>
  <c r="AR137" i="45"/>
  <c r="AL137" i="45"/>
  <c r="AT137" i="45"/>
  <c r="AN137" i="45"/>
  <c r="AV137" i="45"/>
  <c r="T40" i="45"/>
  <c r="U40" i="45" s="1"/>
  <c r="AV72" i="45"/>
  <c r="AR72" i="45"/>
  <c r="AS72" i="45"/>
  <c r="AN72" i="45"/>
  <c r="AJ72" i="45"/>
  <c r="AW72" i="45"/>
  <c r="AQ72" i="45"/>
  <c r="AM72" i="45"/>
  <c r="AI72" i="45"/>
  <c r="AU72" i="45"/>
  <c r="AP72" i="45"/>
  <c r="AL72" i="45"/>
  <c r="AH72" i="45"/>
  <c r="AT72" i="45"/>
  <c r="AO72" i="45"/>
  <c r="AK72" i="45"/>
  <c r="AK129" i="45"/>
  <c r="AO129" i="45"/>
  <c r="AS129" i="45"/>
  <c r="AW129" i="45"/>
  <c r="AI129" i="45"/>
  <c r="AX129" i="45" s="1"/>
  <c r="AM129" i="45"/>
  <c r="AQ129" i="45"/>
  <c r="AU129" i="45"/>
  <c r="AN129" i="45"/>
  <c r="AV129" i="45"/>
  <c r="AH129" i="45"/>
  <c r="AP129" i="45"/>
  <c r="AJ129" i="45"/>
  <c r="AR129" i="45"/>
  <c r="AL129" i="45"/>
  <c r="AT129" i="45"/>
  <c r="BR159" i="45"/>
  <c r="N173" i="45"/>
  <c r="BU173" i="45" s="1"/>
  <c r="P92" i="45"/>
  <c r="BW92" i="45" s="1"/>
  <c r="O135" i="45"/>
  <c r="BV135" i="45" s="1"/>
  <c r="BR149" i="45"/>
  <c r="N149" i="45"/>
  <c r="P149" i="45"/>
  <c r="BW149" i="45" s="1"/>
  <c r="O149" i="45"/>
  <c r="BV149" i="45" s="1"/>
  <c r="P64" i="45"/>
  <c r="N64" i="45"/>
  <c r="BU64" i="45" s="1"/>
  <c r="M164" i="45"/>
  <c r="BT164" i="45" s="1"/>
  <c r="L164" i="45"/>
  <c r="N148" i="45"/>
  <c r="P148" i="45"/>
  <c r="BW148" i="45" s="1"/>
  <c r="M148" i="45"/>
  <c r="BT148" i="45" s="1"/>
  <c r="L148" i="45"/>
  <c r="BS148" i="45" s="1"/>
  <c r="R54" i="45"/>
  <c r="BY54" i="45" s="1"/>
  <c r="Q54" i="45"/>
  <c r="P110" i="45"/>
  <c r="BW110" i="45" s="1"/>
  <c r="N110" i="45"/>
  <c r="BR92" i="45"/>
  <c r="BR94" i="45"/>
  <c r="BR67" i="45"/>
  <c r="Q67" i="45"/>
  <c r="BX67" i="45" s="1"/>
  <c r="P67" i="45"/>
  <c r="BW67" i="45" s="1"/>
  <c r="L67" i="45"/>
  <c r="BR48" i="45"/>
  <c r="L48" i="45"/>
  <c r="N48" i="45"/>
  <c r="BU48" i="45" s="1"/>
  <c r="K146" i="45"/>
  <c r="K14" i="45"/>
  <c r="K9" i="45"/>
  <c r="K7" i="45"/>
  <c r="Q7" i="45" s="1"/>
  <c r="BX7" i="45" s="1"/>
  <c r="N160" i="45"/>
  <c r="K89" i="45"/>
  <c r="K37" i="45"/>
  <c r="K154" i="45"/>
  <c r="T9" i="53"/>
  <c r="U9" i="53" s="1"/>
  <c r="Y9" i="53" s="1"/>
  <c r="O9" i="53"/>
  <c r="N9" i="53"/>
  <c r="M9" i="53"/>
  <c r="S9" i="53" s="1"/>
  <c r="J9" i="53" s="1"/>
  <c r="P9" i="53"/>
  <c r="Q9" i="53"/>
  <c r="S7" i="54"/>
  <c r="J7" i="54" s="1"/>
  <c r="AK7" i="54"/>
  <c r="X7" i="54"/>
  <c r="AN7" i="54"/>
  <c r="AE7" i="54"/>
  <c r="AH7" i="54"/>
  <c r="AS7" i="54"/>
  <c r="AB7" i="54"/>
  <c r="AR7" i="54"/>
  <c r="AI7" i="54"/>
  <c r="Y7" i="54"/>
  <c r="AL7" i="54"/>
  <c r="AF7" i="54"/>
  <c r="AU7" i="54"/>
  <c r="AO7" i="54"/>
  <c r="V7" i="54"/>
  <c r="AP7" i="54"/>
  <c r="AT7" i="54"/>
  <c r="AC7" i="54"/>
  <c r="AJ7" i="54"/>
  <c r="W7" i="54"/>
  <c r="AD7" i="54"/>
  <c r="BE119" i="45"/>
  <c r="AE119" i="45"/>
  <c r="AD119" i="45"/>
  <c r="BA119" i="45"/>
  <c r="V119" i="45"/>
  <c r="Y119" i="45"/>
  <c r="AZ119" i="45"/>
  <c r="AF119" i="45"/>
  <c r="AB119" i="45"/>
  <c r="BF119" i="45"/>
  <c r="X119" i="45"/>
  <c r="AY119" i="45"/>
  <c r="AC119" i="45"/>
  <c r="BD119" i="45"/>
  <c r="W119" i="45"/>
  <c r="BC119" i="45"/>
  <c r="BG119" i="45" s="1"/>
  <c r="BU90" i="45"/>
  <c r="K103" i="45"/>
  <c r="BT158" i="45"/>
  <c r="T158" i="45"/>
  <c r="U158" i="45" s="1"/>
  <c r="S158" i="45"/>
  <c r="J158" i="45" s="1"/>
  <c r="BU108" i="45"/>
  <c r="T108" i="45"/>
  <c r="U108" i="45" s="1"/>
  <c r="S108" i="45"/>
  <c r="J108" i="45" s="1"/>
  <c r="K42" i="45"/>
  <c r="BC183" i="45"/>
  <c r="AB183" i="45"/>
  <c r="BF183" i="45"/>
  <c r="AD183" i="45"/>
  <c r="W183" i="45"/>
  <c r="X59" i="45"/>
  <c r="AC59" i="45"/>
  <c r="V59" i="45"/>
  <c r="AA59" i="45" s="1"/>
  <c r="AE59" i="45"/>
  <c r="BC59" i="45"/>
  <c r="AF59" i="45"/>
  <c r="BD59" i="45"/>
  <c r="BF59" i="45"/>
  <c r="AZ59" i="45"/>
  <c r="AY59" i="45"/>
  <c r="Y59" i="45"/>
  <c r="BA59" i="45"/>
  <c r="BE59" i="45"/>
  <c r="T174" i="45"/>
  <c r="U174" i="45" s="1"/>
  <c r="S174" i="45"/>
  <c r="J174" i="45" s="1"/>
  <c r="BU174" i="45"/>
  <c r="X171" i="45"/>
  <c r="AD171" i="45"/>
  <c r="W171" i="45"/>
  <c r="AZ171" i="45"/>
  <c r="T69" i="45"/>
  <c r="U69" i="45" s="1"/>
  <c r="S69" i="45"/>
  <c r="J69" i="45" s="1"/>
  <c r="BW69" i="45"/>
  <c r="K124" i="45"/>
  <c r="N124" i="45" s="1"/>
  <c r="BU124" i="45" s="1"/>
  <c r="K192" i="45"/>
  <c r="O192" i="45" s="1"/>
  <c r="BV192" i="45" s="1"/>
  <c r="K86" i="45"/>
  <c r="BR86" i="45" s="1"/>
  <c r="K68" i="45"/>
  <c r="Q124" i="45"/>
  <c r="BX124" i="45" s="1"/>
  <c r="O124" i="45"/>
  <c r="BV124" i="45" s="1"/>
  <c r="R124" i="45"/>
  <c r="BY124" i="45" s="1"/>
  <c r="L124" i="45"/>
  <c r="P124" i="45"/>
  <c r="BW124" i="45" s="1"/>
  <c r="R86" i="45"/>
  <c r="BY86" i="45" s="1"/>
  <c r="R66" i="45"/>
  <c r="BY66" i="45" s="1"/>
  <c r="Q66" i="45"/>
  <c r="BX66" i="45" s="1"/>
  <c r="BR66" i="45"/>
  <c r="P66" i="45"/>
  <c r="BW66" i="45" s="1"/>
  <c r="O66" i="45"/>
  <c r="BV66" i="45" s="1"/>
  <c r="N66" i="45"/>
  <c r="BU66" i="45" s="1"/>
  <c r="M66" i="45"/>
  <c r="BT66" i="45" s="1"/>
  <c r="L66" i="45"/>
  <c r="K162" i="45"/>
  <c r="K87" i="45"/>
  <c r="BR87" i="45" s="1"/>
  <c r="K19" i="45"/>
  <c r="K85" i="45"/>
  <c r="BR85" i="45" s="1"/>
  <c r="K57" i="45"/>
  <c r="BR57" i="45" s="1"/>
  <c r="K16" i="45"/>
  <c r="R15" i="45"/>
  <c r="BY15" i="45" s="1"/>
  <c r="O15" i="45"/>
  <c r="BV15" i="45" s="1"/>
  <c r="P15" i="45"/>
  <c r="BW15" i="45" s="1"/>
  <c r="Q15" i="45"/>
  <c r="BX15" i="45" s="1"/>
  <c r="M15" i="45"/>
  <c r="BT15" i="45" s="1"/>
  <c r="N15" i="45"/>
  <c r="BU15" i="45" s="1"/>
  <c r="R57" i="45"/>
  <c r="BY57" i="45" s="1"/>
  <c r="K22" i="45"/>
  <c r="K74" i="45"/>
  <c r="L7" i="46"/>
  <c r="Q7" i="46"/>
  <c r="R103" i="45"/>
  <c r="BY103" i="45" s="1"/>
  <c r="O103" i="45"/>
  <c r="BV103" i="45" s="1"/>
  <c r="L103" i="45"/>
  <c r="BS103" i="45" s="1"/>
  <c r="Q103" i="45"/>
  <c r="BX103" i="45" s="1"/>
  <c r="M103" i="45"/>
  <c r="BT103" i="45" s="1"/>
  <c r="M16" i="54"/>
  <c r="P16" i="54"/>
  <c r="N103" i="45"/>
  <c r="BU103" i="45" s="1"/>
  <c r="R16" i="54"/>
  <c r="L16" i="54"/>
  <c r="T16" i="54" s="1"/>
  <c r="U16" i="54" s="1"/>
  <c r="AC16" i="54" s="1"/>
  <c r="BR103" i="45"/>
  <c r="P103" i="45"/>
  <c r="BW103" i="45" s="1"/>
  <c r="N16" i="54"/>
  <c r="P19" i="47"/>
  <c r="N19" i="47"/>
  <c r="O19" i="47"/>
  <c r="L19" i="47"/>
  <c r="K34" i="45"/>
  <c r="M19" i="47"/>
  <c r="Q19" i="47"/>
  <c r="K11" i="45"/>
  <c r="K195" i="45"/>
  <c r="Q195" i="45" s="1"/>
  <c r="BX195" i="45" s="1"/>
  <c r="M31" i="61"/>
  <c r="L31" i="61"/>
  <c r="K196" i="45"/>
  <c r="N196" i="45" s="1"/>
  <c r="BU196" i="45" s="1"/>
  <c r="W32" i="61"/>
  <c r="AI32" i="61"/>
  <c r="AH32" i="61"/>
  <c r="V32" i="61"/>
  <c r="AO32" i="61"/>
  <c r="AL32" i="61"/>
  <c r="AD32" i="61"/>
  <c r="X32" i="61"/>
  <c r="AP32" i="61"/>
  <c r="AU32" i="61"/>
  <c r="AS32" i="61"/>
  <c r="AC32" i="61"/>
  <c r="AT32" i="61"/>
  <c r="AN32" i="61"/>
  <c r="AK32" i="61"/>
  <c r="Y32" i="61"/>
  <c r="AJ32" i="61"/>
  <c r="AB32" i="61"/>
  <c r="AF32" i="61"/>
  <c r="AE32" i="61"/>
  <c r="AR32" i="61"/>
  <c r="N166" i="45"/>
  <c r="BU166" i="45" s="1"/>
  <c r="L166" i="45"/>
  <c r="M166" i="45"/>
  <c r="BT166" i="45" s="1"/>
  <c r="Q166" i="45"/>
  <c r="BX166" i="45" s="1"/>
  <c r="K168" i="45"/>
  <c r="P166" i="45"/>
  <c r="BW166" i="45" s="1"/>
  <c r="O166" i="45"/>
  <c r="BV166" i="45" s="1"/>
  <c r="BR166" i="45"/>
  <c r="AO15" i="60"/>
  <c r="AT15" i="60"/>
  <c r="AD15" i="60"/>
  <c r="AE15" i="60"/>
  <c r="AJ15" i="60"/>
  <c r="AK15" i="60"/>
  <c r="AP15" i="60"/>
  <c r="V15" i="60"/>
  <c r="W15" i="60"/>
  <c r="AF15" i="60"/>
  <c r="AC15" i="60"/>
  <c r="AL15" i="60"/>
  <c r="AU15" i="60"/>
  <c r="AR15" i="60"/>
  <c r="AB15" i="60"/>
  <c r="AS15" i="60"/>
  <c r="Y15" i="60"/>
  <c r="AH15" i="60"/>
  <c r="AI15" i="60"/>
  <c r="AN15" i="60"/>
  <c r="X15" i="60"/>
  <c r="S15" i="60"/>
  <c r="J15" i="60" s="1"/>
  <c r="T17" i="60"/>
  <c r="U17" i="60" s="1"/>
  <c r="AU16" i="60"/>
  <c r="W16" i="60"/>
  <c r="AE16" i="60"/>
  <c r="AB16" i="60"/>
  <c r="AO16" i="60"/>
  <c r="AH16" i="60"/>
  <c r="AC16" i="60"/>
  <c r="V16" i="60"/>
  <c r="AR16" i="60"/>
  <c r="AL16" i="60"/>
  <c r="AS16" i="60"/>
  <c r="Y16" i="60"/>
  <c r="X16" i="60"/>
  <c r="AP16" i="60"/>
  <c r="AI16" i="60"/>
  <c r="AT16" i="60"/>
  <c r="AF16" i="60"/>
  <c r="AJ16" i="60"/>
  <c r="AN16" i="60"/>
  <c r="AK16" i="60"/>
  <c r="AD16" i="60"/>
  <c r="L18" i="60"/>
  <c r="K169" i="45"/>
  <c r="O18" i="60"/>
  <c r="M18" i="60"/>
  <c r="S14" i="59"/>
  <c r="J14" i="59" s="1"/>
  <c r="BU155" i="45"/>
  <c r="AN17" i="59"/>
  <c r="AK17" i="59"/>
  <c r="AF17" i="59"/>
  <c r="AI17" i="59"/>
  <c r="AC17" i="59"/>
  <c r="AE17" i="59"/>
  <c r="AR17" i="59"/>
  <c r="AU17" i="59"/>
  <c r="AJ17" i="59"/>
  <c r="AB17" i="59"/>
  <c r="AS17" i="59"/>
  <c r="V17" i="59"/>
  <c r="AT17" i="59"/>
  <c r="AH17" i="59"/>
  <c r="W17" i="59"/>
  <c r="AD17" i="59"/>
  <c r="X17" i="59"/>
  <c r="AP17" i="59"/>
  <c r="AO17" i="59"/>
  <c r="Y17" i="59"/>
  <c r="AL17" i="59"/>
  <c r="T16" i="59"/>
  <c r="U16" i="59" s="1"/>
  <c r="AF16" i="59" s="1"/>
  <c r="AB16" i="59"/>
  <c r="S15" i="59"/>
  <c r="J15" i="59" s="1"/>
  <c r="T18" i="59"/>
  <c r="U18" i="59" s="1"/>
  <c r="AL18" i="59" s="1"/>
  <c r="BS156" i="45"/>
  <c r="X18" i="59"/>
  <c r="AK18" i="59"/>
  <c r="AD18" i="59"/>
  <c r="AC18" i="59"/>
  <c r="T16" i="58"/>
  <c r="U16" i="58" s="1"/>
  <c r="AF16" i="58" s="1"/>
  <c r="S17" i="56"/>
  <c r="J17" i="56" s="1"/>
  <c r="AS17" i="56"/>
  <c r="Y17" i="56"/>
  <c r="AH17" i="56"/>
  <c r="AI17" i="56"/>
  <c r="AN17" i="56"/>
  <c r="X17" i="56"/>
  <c r="AO17" i="56"/>
  <c r="AT17" i="56"/>
  <c r="AD17" i="56"/>
  <c r="AE17" i="56"/>
  <c r="AJ17" i="56"/>
  <c r="AK17" i="56"/>
  <c r="AP17" i="56"/>
  <c r="V17" i="56"/>
  <c r="W17" i="56"/>
  <c r="AF17" i="56"/>
  <c r="AC17" i="56"/>
  <c r="AL17" i="56"/>
  <c r="AU17" i="56"/>
  <c r="AR17" i="56"/>
  <c r="AB17" i="56"/>
  <c r="S16" i="56"/>
  <c r="J16" i="56" s="1"/>
  <c r="AB125" i="45"/>
  <c r="V125" i="45"/>
  <c r="AE125" i="45"/>
  <c r="BD125" i="45"/>
  <c r="BE125" i="45"/>
  <c r="AC125" i="45"/>
  <c r="BC125" i="45"/>
  <c r="BA125" i="45"/>
  <c r="AD125" i="45"/>
  <c r="AF125" i="45"/>
  <c r="X125" i="45"/>
  <c r="BF125" i="45"/>
  <c r="W125" i="45"/>
  <c r="AZ125" i="45"/>
  <c r="Y125" i="45"/>
  <c r="AY125" i="45"/>
  <c r="AC16" i="56"/>
  <c r="AL16" i="56"/>
  <c r="AR16" i="56"/>
  <c r="AB16" i="56"/>
  <c r="AE16" i="56"/>
  <c r="AS16" i="56"/>
  <c r="Y16" i="56"/>
  <c r="AH16" i="56"/>
  <c r="AN16" i="56"/>
  <c r="X16" i="56"/>
  <c r="W16" i="56"/>
  <c r="AO16" i="56"/>
  <c r="AT16" i="56"/>
  <c r="AD16" i="56"/>
  <c r="AJ16" i="56"/>
  <c r="AU16" i="56"/>
  <c r="AK16" i="56"/>
  <c r="AP16" i="56"/>
  <c r="V16" i="56"/>
  <c r="AF16" i="56"/>
  <c r="AI16" i="56"/>
  <c r="N112" i="45"/>
  <c r="BU112" i="45" s="1"/>
  <c r="S14" i="55"/>
  <c r="J14" i="55" s="1"/>
  <c r="AC14" i="55"/>
  <c r="AE14" i="55"/>
  <c r="AF14" i="55"/>
  <c r="AP14" i="55"/>
  <c r="V14" i="55"/>
  <c r="AS14" i="55"/>
  <c r="Y14" i="55"/>
  <c r="W14" i="55"/>
  <c r="AB14" i="55"/>
  <c r="AL14" i="55"/>
  <c r="AR14" i="55"/>
  <c r="AO14" i="55"/>
  <c r="AU14" i="55"/>
  <c r="AN14" i="55"/>
  <c r="X14" i="55"/>
  <c r="AH14" i="55"/>
  <c r="AK14" i="55"/>
  <c r="AI14" i="55"/>
  <c r="AJ14" i="55"/>
  <c r="AT14" i="55"/>
  <c r="AD14" i="55"/>
  <c r="BT112" i="45"/>
  <c r="T112" i="45"/>
  <c r="U112" i="45" s="1"/>
  <c r="T15" i="55"/>
  <c r="U15" i="55" s="1"/>
  <c r="AO15" i="55" s="1"/>
  <c r="T113" i="45"/>
  <c r="U113" i="45" s="1"/>
  <c r="BV113" i="45"/>
  <c r="S113" i="45"/>
  <c r="J113" i="45" s="1"/>
  <c r="S16" i="55"/>
  <c r="J16" i="55" s="1"/>
  <c r="K114" i="45"/>
  <c r="P114" i="45" s="1"/>
  <c r="BW114" i="45" s="1"/>
  <c r="AS16" i="55"/>
  <c r="Y16" i="55"/>
  <c r="AH16" i="55"/>
  <c r="AI16" i="55"/>
  <c r="AN16" i="55"/>
  <c r="X16" i="55"/>
  <c r="AO16" i="55"/>
  <c r="AT16" i="55"/>
  <c r="AD16" i="55"/>
  <c r="AE16" i="55"/>
  <c r="AJ16" i="55"/>
  <c r="AK16" i="55"/>
  <c r="AP16" i="55"/>
  <c r="V16" i="55"/>
  <c r="W16" i="55"/>
  <c r="AF16" i="55"/>
  <c r="AC16" i="55"/>
  <c r="AL16" i="55"/>
  <c r="AU16" i="55"/>
  <c r="AR16" i="55"/>
  <c r="AB16" i="55"/>
  <c r="S14" i="54"/>
  <c r="J14" i="54" s="1"/>
  <c r="AO14" i="54"/>
  <c r="AN14" i="54"/>
  <c r="AH14" i="54"/>
  <c r="AJ14" i="54"/>
  <c r="AU14" i="54"/>
  <c r="AK14" i="54"/>
  <c r="AT14" i="54"/>
  <c r="AD14" i="54"/>
  <c r="AF14" i="54"/>
  <c r="AI14" i="54"/>
  <c r="AC14" i="54"/>
  <c r="AP14" i="54"/>
  <c r="V14" i="54"/>
  <c r="AB14" i="54"/>
  <c r="AE14" i="54"/>
  <c r="AS14" i="54"/>
  <c r="Y14" i="54"/>
  <c r="AL14" i="54"/>
  <c r="AR14" i="54"/>
  <c r="X14" i="54"/>
  <c r="W14" i="54"/>
  <c r="S15" i="54"/>
  <c r="J15" i="54" s="1"/>
  <c r="K102" i="45"/>
  <c r="O102" i="45" s="1"/>
  <c r="BV102" i="45" s="1"/>
  <c r="AC15" i="54"/>
  <c r="AF15" i="54"/>
  <c r="AP15" i="54"/>
  <c r="V15" i="54"/>
  <c r="AE15" i="54"/>
  <c r="AS15" i="54"/>
  <c r="Y15" i="54"/>
  <c r="AB15" i="54"/>
  <c r="AL15" i="54"/>
  <c r="AN15" i="54"/>
  <c r="W15" i="54"/>
  <c r="AO15" i="54"/>
  <c r="AR15" i="54"/>
  <c r="X15" i="54"/>
  <c r="AH15" i="54"/>
  <c r="AU15" i="54"/>
  <c r="AK15" i="54"/>
  <c r="AJ15" i="54"/>
  <c r="AT15" i="54"/>
  <c r="AD15" i="54"/>
  <c r="AI15" i="54"/>
  <c r="P15" i="54"/>
  <c r="S14" i="53"/>
  <c r="J14" i="53" s="1"/>
  <c r="AC14" i="53"/>
  <c r="AL14" i="53"/>
  <c r="AU14" i="53"/>
  <c r="AR14" i="53"/>
  <c r="AB14" i="53"/>
  <c r="AS14" i="53"/>
  <c r="Y14" i="53"/>
  <c r="AH14" i="53"/>
  <c r="AI14" i="53"/>
  <c r="AN14" i="53"/>
  <c r="X14" i="53"/>
  <c r="AO14" i="53"/>
  <c r="AT14" i="53"/>
  <c r="AD14" i="53"/>
  <c r="AE14" i="53"/>
  <c r="AJ14" i="53"/>
  <c r="AK14" i="53"/>
  <c r="AP14" i="53"/>
  <c r="V14" i="53"/>
  <c r="W14" i="53"/>
  <c r="AF14" i="53"/>
  <c r="BU82" i="45"/>
  <c r="Q10" i="52"/>
  <c r="Q73" i="45"/>
  <c r="BX73" i="45" s="1"/>
  <c r="R73" i="45"/>
  <c r="BY73" i="45" s="1"/>
  <c r="BW75" i="45"/>
  <c r="T75" i="45"/>
  <c r="U75" i="45" s="1"/>
  <c r="BW76" i="45"/>
  <c r="S76" i="45"/>
  <c r="J76" i="45" s="1"/>
  <c r="T76" i="45"/>
  <c r="U76" i="45" s="1"/>
  <c r="Q74" i="45"/>
  <c r="BX74" i="45" s="1"/>
  <c r="P74" i="45"/>
  <c r="BW74" i="45" s="1"/>
  <c r="R74" i="45"/>
  <c r="BY74" i="45" s="1"/>
  <c r="M74" i="45"/>
  <c r="BT74" i="45" s="1"/>
  <c r="BR74" i="45"/>
  <c r="N74" i="45"/>
  <c r="BU74" i="45" s="1"/>
  <c r="L74" i="45"/>
  <c r="O74" i="45"/>
  <c r="BV74" i="45" s="1"/>
  <c r="AO11" i="52"/>
  <c r="AT11" i="52"/>
  <c r="AD11" i="52"/>
  <c r="AE11" i="52"/>
  <c r="AJ11" i="52"/>
  <c r="AK11" i="52"/>
  <c r="AP11" i="52"/>
  <c r="V11" i="52"/>
  <c r="W11" i="52"/>
  <c r="AF11" i="52"/>
  <c r="AC11" i="52"/>
  <c r="AL11" i="52"/>
  <c r="AU11" i="52"/>
  <c r="AR11" i="52"/>
  <c r="AB11" i="52"/>
  <c r="AS11" i="52"/>
  <c r="Y11" i="52"/>
  <c r="AH11" i="52"/>
  <c r="AI11" i="52"/>
  <c r="AN11" i="52"/>
  <c r="X11" i="52"/>
  <c r="AT7" i="52"/>
  <c r="AD7" i="52"/>
  <c r="AE7" i="52"/>
  <c r="AJ7" i="52"/>
  <c r="AS7" i="52"/>
  <c r="Y7" i="52"/>
  <c r="AP7" i="52"/>
  <c r="V7" i="52"/>
  <c r="W7" i="52"/>
  <c r="AF7" i="52"/>
  <c r="AO7" i="52"/>
  <c r="AL7" i="52"/>
  <c r="AU7" i="52"/>
  <c r="AR7" i="52"/>
  <c r="AB7" i="52"/>
  <c r="AK7" i="52"/>
  <c r="AH7" i="52"/>
  <c r="AI7" i="52"/>
  <c r="AN7" i="52"/>
  <c r="X7" i="52"/>
  <c r="AC7" i="52"/>
  <c r="X17" i="52"/>
  <c r="AN17" i="52"/>
  <c r="AE17" i="52"/>
  <c r="V17" i="52"/>
  <c r="AP17" i="52"/>
  <c r="AK17" i="52"/>
  <c r="AS17" i="52"/>
  <c r="AB17" i="52"/>
  <c r="AR17" i="52"/>
  <c r="AI17" i="52"/>
  <c r="AD17" i="52"/>
  <c r="AT17" i="52"/>
  <c r="AO17" i="52"/>
  <c r="AF17" i="52"/>
  <c r="AU17" i="52"/>
  <c r="AH17" i="52"/>
  <c r="Y17" i="52"/>
  <c r="AJ17" i="52"/>
  <c r="W17" i="52"/>
  <c r="AL17" i="52"/>
  <c r="AC17" i="52"/>
  <c r="AK12" i="52"/>
  <c r="AE12" i="52"/>
  <c r="AJ12" i="52"/>
  <c r="AP12" i="52"/>
  <c r="V12" i="52"/>
  <c r="AC12" i="52"/>
  <c r="W12" i="52"/>
  <c r="AF12" i="52"/>
  <c r="AL12" i="52"/>
  <c r="AU12" i="52"/>
  <c r="AS12" i="52"/>
  <c r="Y12" i="52"/>
  <c r="AR12" i="52"/>
  <c r="AB12" i="52"/>
  <c r="AH12" i="52"/>
  <c r="X12" i="52"/>
  <c r="AO12" i="52"/>
  <c r="AI12" i="52"/>
  <c r="AN12" i="52"/>
  <c r="AT12" i="52"/>
  <c r="AD12" i="52"/>
  <c r="W8" i="52"/>
  <c r="V8" i="52"/>
  <c r="AP8" i="52"/>
  <c r="AO8" i="52"/>
  <c r="X8" i="52"/>
  <c r="AN8" i="52"/>
  <c r="AR8" i="52"/>
  <c r="AD8" i="52"/>
  <c r="AT8" i="52"/>
  <c r="Y8" i="52"/>
  <c r="AS8" i="52"/>
  <c r="AB8" i="52"/>
  <c r="AE8" i="52"/>
  <c r="AU8" i="52"/>
  <c r="AH8" i="52"/>
  <c r="AC8" i="52"/>
  <c r="AF8" i="52"/>
  <c r="AI8" i="52"/>
  <c r="AL8" i="52"/>
  <c r="AK8" i="52"/>
  <c r="AJ8" i="52"/>
  <c r="AF9" i="52"/>
  <c r="AO9" i="52"/>
  <c r="AT9" i="52"/>
  <c r="AD9" i="52"/>
  <c r="AE9" i="52"/>
  <c r="AR9" i="52"/>
  <c r="AB9" i="52"/>
  <c r="AK9" i="52"/>
  <c r="AP9" i="52"/>
  <c r="V9" i="52"/>
  <c r="W9" i="52"/>
  <c r="AN9" i="52"/>
  <c r="X9" i="52"/>
  <c r="AC9" i="52"/>
  <c r="AL9" i="52"/>
  <c r="AU9" i="52"/>
  <c r="AJ9" i="52"/>
  <c r="AS9" i="52"/>
  <c r="Y9" i="52"/>
  <c r="AH9" i="52"/>
  <c r="AI9" i="52"/>
  <c r="AC13" i="52"/>
  <c r="AF13" i="52"/>
  <c r="AL13" i="52"/>
  <c r="AN13" i="52"/>
  <c r="AE13" i="52"/>
  <c r="AS13" i="52"/>
  <c r="Y13" i="52"/>
  <c r="AB13" i="52"/>
  <c r="AH13" i="52"/>
  <c r="X13" i="52"/>
  <c r="W13" i="52"/>
  <c r="AO13" i="52"/>
  <c r="AR13" i="52"/>
  <c r="AT13" i="52"/>
  <c r="AD13" i="52"/>
  <c r="AU13" i="52"/>
  <c r="AK13" i="52"/>
  <c r="AJ13" i="52"/>
  <c r="AP13" i="52"/>
  <c r="V13" i="52"/>
  <c r="AI13" i="52"/>
  <c r="AS14" i="52"/>
  <c r="Y14" i="52"/>
  <c r="AB14" i="52"/>
  <c r="AL14" i="52"/>
  <c r="AN14" i="52"/>
  <c r="W14" i="52"/>
  <c r="AO14" i="52"/>
  <c r="AR14" i="52"/>
  <c r="X14" i="52"/>
  <c r="AH14" i="52"/>
  <c r="AU14" i="52"/>
  <c r="AK14" i="52"/>
  <c r="AJ14" i="52"/>
  <c r="AT14" i="52"/>
  <c r="AD14" i="52"/>
  <c r="AI14" i="52"/>
  <c r="AC14" i="52"/>
  <c r="AF14" i="52"/>
  <c r="AP14" i="52"/>
  <c r="V14" i="52"/>
  <c r="AE14" i="52"/>
  <c r="T16" i="52"/>
  <c r="U16" i="52" s="1"/>
  <c r="AI16" i="52" s="1"/>
  <c r="T18" i="52"/>
  <c r="U18" i="52" s="1"/>
  <c r="AI18" i="52" s="1"/>
  <c r="S18" i="52"/>
  <c r="J18" i="52" s="1"/>
  <c r="AB18" i="52"/>
  <c r="AR18" i="52"/>
  <c r="AL18" i="52"/>
  <c r="AN18" i="52"/>
  <c r="AE18" i="52"/>
  <c r="AK18" i="52"/>
  <c r="S16" i="52"/>
  <c r="J16" i="52" s="1"/>
  <c r="AN16" i="52"/>
  <c r="AO16" i="52"/>
  <c r="AD16" i="52"/>
  <c r="AE16" i="52"/>
  <c r="W16" i="52"/>
  <c r="AL16" i="52"/>
  <c r="AU16" i="52"/>
  <c r="AB16" i="52"/>
  <c r="T15" i="52"/>
  <c r="U15" i="52" s="1"/>
  <c r="AS15" i="52" s="1"/>
  <c r="S11" i="51"/>
  <c r="J11" i="51" s="1"/>
  <c r="BD70" i="45"/>
  <c r="X70" i="45"/>
  <c r="V70" i="45"/>
  <c r="BA70" i="45"/>
  <c r="AZ70" i="45"/>
  <c r="AB70" i="45"/>
  <c r="BE70" i="45"/>
  <c r="AC70" i="45"/>
  <c r="BF70" i="45"/>
  <c r="AY70" i="45"/>
  <c r="BC70" i="45"/>
  <c r="AF70" i="45"/>
  <c r="AD70" i="45"/>
  <c r="AE70" i="45"/>
  <c r="W70" i="45"/>
  <c r="Y70" i="45"/>
  <c r="AL11" i="51"/>
  <c r="AU11" i="51"/>
  <c r="AR11" i="51"/>
  <c r="AB11" i="51"/>
  <c r="AK11" i="51"/>
  <c r="AH11" i="51"/>
  <c r="AI11" i="51"/>
  <c r="AN11" i="51"/>
  <c r="X11" i="51"/>
  <c r="AC11" i="51"/>
  <c r="AT11" i="51"/>
  <c r="AD11" i="51"/>
  <c r="AE11" i="51"/>
  <c r="AJ11" i="51"/>
  <c r="AS11" i="51"/>
  <c r="Y11" i="51"/>
  <c r="AP11" i="51"/>
  <c r="V11" i="51"/>
  <c r="W11" i="51"/>
  <c r="AF11" i="51"/>
  <c r="AO11" i="51"/>
  <c r="S14" i="50"/>
  <c r="J14" i="50" s="1"/>
  <c r="AC14" i="50"/>
  <c r="AL14" i="50"/>
  <c r="AU14" i="50"/>
  <c r="AR14" i="50"/>
  <c r="AB14" i="50"/>
  <c r="AS14" i="50"/>
  <c r="Y14" i="50"/>
  <c r="AH14" i="50"/>
  <c r="AI14" i="50"/>
  <c r="AN14" i="50"/>
  <c r="X14" i="50"/>
  <c r="AO14" i="50"/>
  <c r="AT14" i="50"/>
  <c r="AD14" i="50"/>
  <c r="AE14" i="50"/>
  <c r="AJ14" i="50"/>
  <c r="AK14" i="50"/>
  <c r="AP14" i="50"/>
  <c r="V14" i="50"/>
  <c r="W14" i="50"/>
  <c r="AF14" i="50"/>
  <c r="BW64" i="45"/>
  <c r="T64" i="45"/>
  <c r="U64" i="45" s="1"/>
  <c r="S64" i="45"/>
  <c r="J64" i="45" s="1"/>
  <c r="S7" i="49"/>
  <c r="J7" i="49" s="1"/>
  <c r="S15" i="49"/>
  <c r="J15" i="49" s="1"/>
  <c r="AK15" i="49"/>
  <c r="AR15" i="49"/>
  <c r="AH15" i="49"/>
  <c r="AI15" i="49"/>
  <c r="AJ15" i="49"/>
  <c r="AC15" i="49"/>
  <c r="AB15" i="49"/>
  <c r="AD15" i="49"/>
  <c r="AE15" i="49"/>
  <c r="AF15" i="49"/>
  <c r="AS15" i="49"/>
  <c r="Y15" i="49"/>
  <c r="AP15" i="49"/>
  <c r="V15" i="49"/>
  <c r="W15" i="49"/>
  <c r="X15" i="49"/>
  <c r="AO15" i="49"/>
  <c r="AT15" i="49"/>
  <c r="AL15" i="49"/>
  <c r="AU15" i="49"/>
  <c r="AN15" i="49"/>
  <c r="AT10" i="48"/>
  <c r="AB10" i="48"/>
  <c r="AR10" i="48"/>
  <c r="AI10" i="48"/>
  <c r="Y10" i="48"/>
  <c r="V10" i="48"/>
  <c r="AP10" i="48"/>
  <c r="AO10" i="48"/>
  <c r="AF10" i="48"/>
  <c r="AU10" i="48"/>
  <c r="AC10" i="48"/>
  <c r="AD10" i="48"/>
  <c r="AJ10" i="48"/>
  <c r="W10" i="48"/>
  <c r="AK10" i="48"/>
  <c r="AH10" i="48"/>
  <c r="X10" i="48"/>
  <c r="AN10" i="48"/>
  <c r="AE10" i="48"/>
  <c r="AS10" i="48"/>
  <c r="AL10" i="48"/>
  <c r="AC11" i="48"/>
  <c r="AP11" i="48"/>
  <c r="V11" i="48"/>
  <c r="AB11" i="48"/>
  <c r="AE11" i="48"/>
  <c r="AS11" i="48"/>
  <c r="Y11" i="48"/>
  <c r="AL11" i="48"/>
  <c r="AR11" i="48"/>
  <c r="X11" i="48"/>
  <c r="W11" i="48"/>
  <c r="AO11" i="48"/>
  <c r="AN11" i="48"/>
  <c r="AH11" i="48"/>
  <c r="AJ11" i="48"/>
  <c r="AU11" i="48"/>
  <c r="AK11" i="48"/>
  <c r="AT11" i="48"/>
  <c r="AD11" i="48"/>
  <c r="AF11" i="48"/>
  <c r="AI11" i="48"/>
  <c r="BD40" i="45"/>
  <c r="V40" i="45"/>
  <c r="AB40" i="45"/>
  <c r="AF40" i="45"/>
  <c r="AZ40" i="45"/>
  <c r="BF40" i="45"/>
  <c r="X40" i="45"/>
  <c r="BA40" i="45"/>
  <c r="Y40" i="45"/>
  <c r="AY40" i="45"/>
  <c r="BE40" i="45"/>
  <c r="AD40" i="45"/>
  <c r="AE40" i="45"/>
  <c r="BC40" i="45"/>
  <c r="W40" i="45"/>
  <c r="AC40" i="45"/>
  <c r="AS9" i="48"/>
  <c r="Y9" i="48"/>
  <c r="AH9" i="48"/>
  <c r="AN9" i="48"/>
  <c r="AI9" i="48"/>
  <c r="X9" i="48"/>
  <c r="AO9" i="48"/>
  <c r="AT9" i="48"/>
  <c r="AD9" i="48"/>
  <c r="AJ9" i="48"/>
  <c r="AE9" i="48"/>
  <c r="AK9" i="48"/>
  <c r="AP9" i="48"/>
  <c r="V9" i="48"/>
  <c r="Z9" i="48" s="1"/>
  <c r="AB9" i="48"/>
  <c r="W9" i="48"/>
  <c r="AC9" i="48"/>
  <c r="AL9" i="48"/>
  <c r="AR9" i="48"/>
  <c r="AU9" i="48"/>
  <c r="AF9" i="48"/>
  <c r="BT38" i="45"/>
  <c r="T7" i="48"/>
  <c r="U7" i="48" s="1"/>
  <c r="AE7" i="48" s="1"/>
  <c r="S7" i="48"/>
  <c r="J7" i="48" s="1"/>
  <c r="AC7" i="48"/>
  <c r="K43" i="45"/>
  <c r="O43" i="45" s="1"/>
  <c r="BV43" i="45" s="1"/>
  <c r="S8" i="48"/>
  <c r="J8" i="48" s="1"/>
  <c r="AK8" i="48"/>
  <c r="W8" i="48"/>
  <c r="AL8" i="48"/>
  <c r="Y8" i="48"/>
  <c r="AJ8" i="48"/>
  <c r="AE8" i="48"/>
  <c r="V8" i="48"/>
  <c r="AP8" i="48"/>
  <c r="AC8" i="48"/>
  <c r="X8" i="48"/>
  <c r="AN8" i="48"/>
  <c r="AU8" i="48"/>
  <c r="AD8" i="48"/>
  <c r="AT8" i="48"/>
  <c r="AO8" i="48"/>
  <c r="AB8" i="48"/>
  <c r="AR8" i="48"/>
  <c r="AI8" i="48"/>
  <c r="AH8" i="48"/>
  <c r="AS8" i="48"/>
  <c r="AF8" i="48"/>
  <c r="K45" i="45"/>
  <c r="L45" i="45" s="1"/>
  <c r="BS45" i="45" s="1"/>
  <c r="T16" i="48"/>
  <c r="U16" i="48" s="1"/>
  <c r="AE16" i="48" s="1"/>
  <c r="K44" i="45"/>
  <c r="Q44" i="45" s="1"/>
  <c r="BX44" i="45" s="1"/>
  <c r="O15" i="48"/>
  <c r="N42" i="45"/>
  <c r="BU42" i="45" s="1"/>
  <c r="R42" i="45"/>
  <c r="BY42" i="45" s="1"/>
  <c r="BR42" i="45"/>
  <c r="O42" i="45"/>
  <c r="BV42" i="45" s="1"/>
  <c r="L42" i="45"/>
  <c r="BS42" i="45" s="1"/>
  <c r="M42" i="45"/>
  <c r="BT42" i="45" s="1"/>
  <c r="P42" i="45"/>
  <c r="BW42" i="45" s="1"/>
  <c r="Q42" i="45"/>
  <c r="BX42" i="45" s="1"/>
  <c r="S41" i="45"/>
  <c r="J41" i="45" s="1"/>
  <c r="L13" i="48"/>
  <c r="S13" i="48" s="1"/>
  <c r="J13" i="48" s="1"/>
  <c r="T41" i="45"/>
  <c r="U41" i="45" s="1"/>
  <c r="N13" i="48"/>
  <c r="Q13" i="48"/>
  <c r="O13" i="48"/>
  <c r="M13" i="48"/>
  <c r="T13" i="48"/>
  <c r="U13" i="48" s="1"/>
  <c r="AS13" i="48" s="1"/>
  <c r="S12" i="48"/>
  <c r="J12" i="48" s="1"/>
  <c r="AR12" i="48"/>
  <c r="AE12" i="48"/>
  <c r="V12" i="48"/>
  <c r="AP12" i="48"/>
  <c r="AC12" i="48"/>
  <c r="AB12" i="48"/>
  <c r="W12" i="48"/>
  <c r="AD12" i="48"/>
  <c r="AT12" i="48"/>
  <c r="AK12" i="48"/>
  <c r="AF12" i="48"/>
  <c r="AI12" i="48"/>
  <c r="AH12" i="48"/>
  <c r="AO12" i="48"/>
  <c r="AJ12" i="48"/>
  <c r="AU12" i="48"/>
  <c r="AL12" i="48"/>
  <c r="Y12" i="48"/>
  <c r="AS12" i="48"/>
  <c r="X12" i="48"/>
  <c r="AN12" i="48"/>
  <c r="S16" i="48"/>
  <c r="J16" i="48" s="1"/>
  <c r="T15" i="48"/>
  <c r="U15" i="48" s="1"/>
  <c r="AR15" i="48" s="1"/>
  <c r="S14" i="48"/>
  <c r="J14" i="48" s="1"/>
  <c r="S15" i="48"/>
  <c r="J15" i="48" s="1"/>
  <c r="T14" i="48"/>
  <c r="U14" i="48" s="1"/>
  <c r="AO14" i="48" s="1"/>
  <c r="T24" i="45"/>
  <c r="U24" i="45" s="1"/>
  <c r="BY24" i="45"/>
  <c r="S24" i="45"/>
  <c r="J24" i="45" s="1"/>
  <c r="O22" i="45"/>
  <c r="BV22" i="45" s="1"/>
  <c r="P22" i="45"/>
  <c r="BW22" i="45" s="1"/>
  <c r="BR22" i="45"/>
  <c r="R22" i="45"/>
  <c r="BY22" i="45" s="1"/>
  <c r="Q22" i="45"/>
  <c r="BX22" i="45" s="1"/>
  <c r="M22" i="45"/>
  <c r="BT22" i="45" s="1"/>
  <c r="N22" i="45"/>
  <c r="BU22" i="45" s="1"/>
  <c r="L22" i="45"/>
  <c r="AU8" i="47"/>
  <c r="AH8" i="47"/>
  <c r="AC8" i="47"/>
  <c r="AB8" i="47"/>
  <c r="AR8" i="47"/>
  <c r="AE8" i="47"/>
  <c r="AL8" i="47"/>
  <c r="AK8" i="47"/>
  <c r="AO8" i="47"/>
  <c r="AF8" i="47"/>
  <c r="AI8" i="47"/>
  <c r="V8" i="47"/>
  <c r="AP8" i="47"/>
  <c r="AS8" i="47"/>
  <c r="AJ8" i="47"/>
  <c r="W8" i="47"/>
  <c r="AD8" i="47"/>
  <c r="AT8" i="47"/>
  <c r="Y8" i="47"/>
  <c r="X8" i="47"/>
  <c r="AN8" i="47"/>
  <c r="AN9" i="47"/>
  <c r="X9" i="47"/>
  <c r="AC9" i="47"/>
  <c r="AL9" i="47"/>
  <c r="AU9" i="47"/>
  <c r="AJ9" i="47"/>
  <c r="AS9" i="47"/>
  <c r="Y9" i="47"/>
  <c r="AH9" i="47"/>
  <c r="AI9" i="47"/>
  <c r="AF9" i="47"/>
  <c r="AO9" i="47"/>
  <c r="AT9" i="47"/>
  <c r="AD9" i="47"/>
  <c r="AE9" i="47"/>
  <c r="AR9" i="47"/>
  <c r="AB9" i="47"/>
  <c r="AK9" i="47"/>
  <c r="AP9" i="47"/>
  <c r="V9" i="47"/>
  <c r="Z9" i="47" s="1"/>
  <c r="W9" i="47"/>
  <c r="AF25" i="45"/>
  <c r="AD25" i="45"/>
  <c r="V25" i="45"/>
  <c r="X25" i="45"/>
  <c r="AE25" i="45"/>
  <c r="BF25" i="45"/>
  <c r="Y25" i="45"/>
  <c r="AC25" i="45"/>
  <c r="W25" i="45"/>
  <c r="BD25" i="45"/>
  <c r="AZ25" i="45"/>
  <c r="BA25" i="45"/>
  <c r="AY25" i="45"/>
  <c r="AB25" i="45"/>
  <c r="BC25" i="45"/>
  <c r="BE25" i="45"/>
  <c r="W7" i="47"/>
  <c r="AT7" i="47"/>
  <c r="AR7" i="47"/>
  <c r="AS7" i="47"/>
  <c r="Y7" i="47"/>
  <c r="AU7" i="47"/>
  <c r="AN7" i="47"/>
  <c r="AP7" i="47"/>
  <c r="AJ7" i="47"/>
  <c r="AO7" i="47"/>
  <c r="AL7" i="47"/>
  <c r="AI7" i="47"/>
  <c r="AF7" i="47"/>
  <c r="AD7" i="47"/>
  <c r="X7" i="47"/>
  <c r="AK7" i="47"/>
  <c r="AE7" i="47"/>
  <c r="AB7" i="47"/>
  <c r="V7" i="47"/>
  <c r="AH7" i="47"/>
  <c r="AC7" i="47"/>
  <c r="AL11" i="47"/>
  <c r="AU11" i="47"/>
  <c r="AR11" i="47"/>
  <c r="AB11" i="47"/>
  <c r="AK11" i="47"/>
  <c r="AH11" i="47"/>
  <c r="AI11" i="47"/>
  <c r="AN11" i="47"/>
  <c r="X11" i="47"/>
  <c r="AC11" i="47"/>
  <c r="AT11" i="47"/>
  <c r="AD11" i="47"/>
  <c r="AE11" i="47"/>
  <c r="AJ11" i="47"/>
  <c r="AS11" i="47"/>
  <c r="Y11" i="47"/>
  <c r="AP11" i="47"/>
  <c r="V11" i="47"/>
  <c r="W11" i="47"/>
  <c r="AF11" i="47"/>
  <c r="AO11" i="47"/>
  <c r="AD12" i="47"/>
  <c r="AT12" i="47"/>
  <c r="AO12" i="47"/>
  <c r="AB12" i="47"/>
  <c r="AR12" i="47"/>
  <c r="AI12" i="47"/>
  <c r="AH12" i="47"/>
  <c r="Y12" i="47"/>
  <c r="AS12" i="47"/>
  <c r="AF12" i="47"/>
  <c r="AE12" i="47"/>
  <c r="AL12" i="47"/>
  <c r="AC12" i="47"/>
  <c r="AJ12" i="47"/>
  <c r="AU12" i="47"/>
  <c r="W12" i="47"/>
  <c r="V12" i="47"/>
  <c r="AP12" i="47"/>
  <c r="AK12" i="47"/>
  <c r="X12" i="47"/>
  <c r="AN12" i="47"/>
  <c r="AR13" i="47"/>
  <c r="AB13" i="47"/>
  <c r="AK13" i="47"/>
  <c r="AP13" i="47"/>
  <c r="V13" i="47"/>
  <c r="W13" i="47"/>
  <c r="AN13" i="47"/>
  <c r="X13" i="47"/>
  <c r="AC13" i="47"/>
  <c r="AL13" i="47"/>
  <c r="AU13" i="47"/>
  <c r="AJ13" i="47"/>
  <c r="AS13" i="47"/>
  <c r="Y13" i="47"/>
  <c r="AH13" i="47"/>
  <c r="AI13" i="47"/>
  <c r="AF13" i="47"/>
  <c r="AO13" i="47"/>
  <c r="AT13" i="47"/>
  <c r="AD13" i="47"/>
  <c r="AE13" i="47"/>
  <c r="BY28" i="45"/>
  <c r="BU23" i="45"/>
  <c r="O7" i="47"/>
  <c r="Q14" i="47"/>
  <c r="M15" i="47"/>
  <c r="N14" i="47"/>
  <c r="R15" i="47"/>
  <c r="P15" i="47"/>
  <c r="O14" i="47"/>
  <c r="P14" i="47"/>
  <c r="M14" i="47"/>
  <c r="N15" i="47"/>
  <c r="T15" i="47"/>
  <c r="U15" i="47" s="1"/>
  <c r="AH15" i="47" s="1"/>
  <c r="K29" i="45"/>
  <c r="M29" i="45" s="1"/>
  <c r="BT29" i="45" s="1"/>
  <c r="AJ18" i="47"/>
  <c r="AS18" i="47"/>
  <c r="Y18" i="47"/>
  <c r="AH18" i="47"/>
  <c r="AI18" i="47"/>
  <c r="AF18" i="47"/>
  <c r="AO18" i="47"/>
  <c r="AT18" i="47"/>
  <c r="AD18" i="47"/>
  <c r="AE18" i="47"/>
  <c r="AR18" i="47"/>
  <c r="AB18" i="47"/>
  <c r="AK18" i="47"/>
  <c r="AP18" i="47"/>
  <c r="V18" i="47"/>
  <c r="W18" i="47"/>
  <c r="AN18" i="47"/>
  <c r="X18" i="47"/>
  <c r="AC18" i="47"/>
  <c r="AL18" i="47"/>
  <c r="AU18" i="47"/>
  <c r="BX33" i="45"/>
  <c r="S33" i="45"/>
  <c r="J33" i="45" s="1"/>
  <c r="T33" i="45"/>
  <c r="U33" i="45" s="1"/>
  <c r="T14" i="47"/>
  <c r="U14" i="47" s="1"/>
  <c r="X14" i="47" s="1"/>
  <c r="S15" i="47"/>
  <c r="J15" i="47" s="1"/>
  <c r="BT30" i="45"/>
  <c r="T30" i="45"/>
  <c r="U30" i="45" s="1"/>
  <c r="S30" i="45"/>
  <c r="J30" i="45" s="1"/>
  <c r="AU15" i="47"/>
  <c r="AP15" i="47"/>
  <c r="W15" i="47"/>
  <c r="L16" i="47"/>
  <c r="N16" i="47"/>
  <c r="S17" i="47"/>
  <c r="J17" i="47" s="1"/>
  <c r="W32" i="45"/>
  <c r="AY32" i="45"/>
  <c r="AE32" i="45"/>
  <c r="AB32" i="45"/>
  <c r="AC32" i="45"/>
  <c r="X32" i="45"/>
  <c r="BF32" i="45"/>
  <c r="BE32" i="45"/>
  <c r="BD32" i="45"/>
  <c r="BA32" i="45"/>
  <c r="AF32" i="45"/>
  <c r="BC32" i="45"/>
  <c r="AD32" i="45"/>
  <c r="AZ32" i="45"/>
  <c r="Y32" i="45"/>
  <c r="V32" i="45"/>
  <c r="AL17" i="47"/>
  <c r="Y17" i="47"/>
  <c r="AS17" i="47"/>
  <c r="X17" i="47"/>
  <c r="AN17" i="47"/>
  <c r="V17" i="47"/>
  <c r="AP17" i="47"/>
  <c r="AC17" i="47"/>
  <c r="AB17" i="47"/>
  <c r="AR17" i="47"/>
  <c r="AU17" i="47"/>
  <c r="AE17" i="47"/>
  <c r="W17" i="47"/>
  <c r="AD17" i="47"/>
  <c r="AT17" i="47"/>
  <c r="AK17" i="47"/>
  <c r="AF17" i="47"/>
  <c r="AI17" i="47"/>
  <c r="AH17" i="47"/>
  <c r="AO17" i="47"/>
  <c r="AJ17" i="47"/>
  <c r="AF13" i="21"/>
  <c r="AI13" i="21"/>
  <c r="AE13" i="21"/>
  <c r="AU13" i="21"/>
  <c r="AR13" i="21"/>
  <c r="K20" i="45"/>
  <c r="R20" i="45" s="1"/>
  <c r="BY20" i="45" s="1"/>
  <c r="Q10" i="46"/>
  <c r="X14" i="21"/>
  <c r="AS14" i="21"/>
  <c r="AL14" i="21"/>
  <c r="AC14" i="21"/>
  <c r="AB14" i="21"/>
  <c r="AR14" i="21"/>
  <c r="AH14" i="21"/>
  <c r="AN14" i="21"/>
  <c r="V14" i="21"/>
  <c r="AP14" i="21"/>
  <c r="AK14" i="21"/>
  <c r="AF14" i="21"/>
  <c r="AE14" i="21"/>
  <c r="W14" i="21"/>
  <c r="AD14" i="21"/>
  <c r="AT14" i="21"/>
  <c r="AO14" i="21"/>
  <c r="AJ14" i="21"/>
  <c r="AI14" i="21"/>
  <c r="AU14" i="21"/>
  <c r="Y14" i="21"/>
  <c r="R19" i="45"/>
  <c r="BY19" i="45" s="1"/>
  <c r="Q19" i="45"/>
  <c r="BX19" i="45" s="1"/>
  <c r="P19" i="45"/>
  <c r="BW19" i="45" s="1"/>
  <c r="O19" i="45"/>
  <c r="BV19" i="45" s="1"/>
  <c r="N19" i="45"/>
  <c r="BU19" i="45" s="1"/>
  <c r="M19" i="45"/>
  <c r="BT19" i="45" s="1"/>
  <c r="BR19" i="45"/>
  <c r="AN13" i="21"/>
  <c r="AK13" i="21"/>
  <c r="AO13" i="21"/>
  <c r="AB13" i="21"/>
  <c r="AJ13" i="21"/>
  <c r="K17" i="45"/>
  <c r="L17" i="45" s="1"/>
  <c r="X13" i="21"/>
  <c r="V13" i="21"/>
  <c r="AP13" i="21"/>
  <c r="AH13" i="21"/>
  <c r="AS13" i="21"/>
  <c r="AL13" i="21"/>
  <c r="AC13" i="21"/>
  <c r="W13" i="21"/>
  <c r="AT13" i="21"/>
  <c r="AD13" i="21"/>
  <c r="K18" i="45"/>
  <c r="AS14" i="58"/>
  <c r="X14" i="58"/>
  <c r="AN14" i="58"/>
  <c r="AU14" i="58"/>
  <c r="AL14" i="58"/>
  <c r="AC14" i="58"/>
  <c r="AB14" i="58"/>
  <c r="AR14" i="58"/>
  <c r="W14" i="58"/>
  <c r="V14" i="58"/>
  <c r="AP14" i="58"/>
  <c r="AK14" i="58"/>
  <c r="AF14" i="58"/>
  <c r="AE14" i="58"/>
  <c r="AD14" i="58"/>
  <c r="AT14" i="58"/>
  <c r="AO14" i="58"/>
  <c r="AJ14" i="58"/>
  <c r="AI14" i="58"/>
  <c r="AH14" i="58"/>
  <c r="Y14" i="58"/>
  <c r="AE137" i="45"/>
  <c r="BC137" i="45"/>
  <c r="BE137" i="45"/>
  <c r="W137" i="45"/>
  <c r="BF137" i="45"/>
  <c r="AF137" i="45"/>
  <c r="AD137" i="45"/>
  <c r="BA137" i="45"/>
  <c r="BD137" i="45"/>
  <c r="Y137" i="45"/>
  <c r="AZ137" i="45"/>
  <c r="V137" i="45"/>
  <c r="AC137" i="45"/>
  <c r="AY137" i="45"/>
  <c r="AB137" i="45"/>
  <c r="X137" i="45"/>
  <c r="W136" i="45"/>
  <c r="AD136" i="45"/>
  <c r="Y136" i="45"/>
  <c r="X136" i="45"/>
  <c r="BC136" i="45"/>
  <c r="AF136" i="45"/>
  <c r="AE136" i="45"/>
  <c r="AC136" i="45"/>
  <c r="AB136" i="45"/>
  <c r="BA136" i="45"/>
  <c r="AZ136" i="45"/>
  <c r="V136" i="45"/>
  <c r="BE136" i="45"/>
  <c r="BD136" i="45"/>
  <c r="AY136" i="45"/>
  <c r="BF136" i="45"/>
  <c r="T141" i="45"/>
  <c r="U141" i="45" s="1"/>
  <c r="BU141" i="45"/>
  <c r="S141" i="45"/>
  <c r="J141" i="45" s="1"/>
  <c r="AS15" i="59"/>
  <c r="Y15" i="59"/>
  <c r="AH15" i="59"/>
  <c r="AI15" i="59"/>
  <c r="AR15" i="59"/>
  <c r="X15" i="59"/>
  <c r="AO15" i="59"/>
  <c r="AT15" i="59"/>
  <c r="AD15" i="59"/>
  <c r="AE15" i="59"/>
  <c r="AJ15" i="59"/>
  <c r="AK15" i="59"/>
  <c r="AP15" i="59"/>
  <c r="V15" i="59"/>
  <c r="W15" i="59"/>
  <c r="AF15" i="59"/>
  <c r="AC15" i="59"/>
  <c r="AL15" i="59"/>
  <c r="AU15" i="59"/>
  <c r="AN15" i="59"/>
  <c r="AB15" i="59"/>
  <c r="AB151" i="45"/>
  <c r="W151" i="45"/>
  <c r="BE151" i="45"/>
  <c r="BD151" i="45"/>
  <c r="AD151" i="45"/>
  <c r="BA151" i="45"/>
  <c r="AC151" i="45"/>
  <c r="Y151" i="45"/>
  <c r="BC151" i="45"/>
  <c r="X151" i="45"/>
  <c r="V151" i="45"/>
  <c r="AE151" i="45"/>
  <c r="BF151" i="45"/>
  <c r="AY151" i="45"/>
  <c r="AF151" i="45"/>
  <c r="AZ151" i="45"/>
  <c r="AC14" i="59"/>
  <c r="AL14" i="59"/>
  <c r="AU14" i="59"/>
  <c r="AR14" i="59"/>
  <c r="AB14" i="59"/>
  <c r="AS14" i="59"/>
  <c r="Y14" i="59"/>
  <c r="AH14" i="59"/>
  <c r="AI14" i="59"/>
  <c r="AN14" i="59"/>
  <c r="X14" i="59"/>
  <c r="AO14" i="59"/>
  <c r="AT14" i="59"/>
  <c r="AD14" i="59"/>
  <c r="AE14" i="59"/>
  <c r="AJ14" i="59"/>
  <c r="AK14" i="59"/>
  <c r="AP14" i="59"/>
  <c r="V14" i="59"/>
  <c r="W14" i="59"/>
  <c r="AF14" i="59"/>
  <c r="O8" i="59"/>
  <c r="Q7" i="59"/>
  <c r="T148" i="45"/>
  <c r="U148" i="45" s="1"/>
  <c r="BU148" i="45"/>
  <c r="S148" i="45"/>
  <c r="J148" i="45" s="1"/>
  <c r="AS10" i="59"/>
  <c r="Y10" i="59"/>
  <c r="AB10" i="59"/>
  <c r="AL10" i="59"/>
  <c r="AF10" i="59"/>
  <c r="W10" i="59"/>
  <c r="AO10" i="59"/>
  <c r="AR10" i="59"/>
  <c r="X10" i="59"/>
  <c r="AH10" i="59"/>
  <c r="AU10" i="59"/>
  <c r="AK10" i="59"/>
  <c r="AN10" i="59"/>
  <c r="AT10" i="59"/>
  <c r="AD10" i="59"/>
  <c r="AI10" i="59"/>
  <c r="AC10" i="59"/>
  <c r="AJ10" i="59"/>
  <c r="AP10" i="59"/>
  <c r="V10" i="59"/>
  <c r="AE10" i="59"/>
  <c r="Q145" i="45"/>
  <c r="BX145" i="45" s="1"/>
  <c r="O145" i="45"/>
  <c r="BV145" i="45" s="1"/>
  <c r="M145" i="45"/>
  <c r="BT145" i="45" s="1"/>
  <c r="R145" i="45"/>
  <c r="BY145" i="45" s="1"/>
  <c r="P145" i="45"/>
  <c r="BW145" i="45" s="1"/>
  <c r="N145" i="45"/>
  <c r="BU145" i="45" s="1"/>
  <c r="BR145" i="45"/>
  <c r="L145" i="45"/>
  <c r="P146" i="45"/>
  <c r="BW146" i="45" s="1"/>
  <c r="N146" i="45"/>
  <c r="BU146" i="45" s="1"/>
  <c r="L146" i="45"/>
  <c r="R146" i="45"/>
  <c r="BY146" i="45" s="1"/>
  <c r="Q146" i="45"/>
  <c r="BX146" i="45" s="1"/>
  <c r="O146" i="45"/>
  <c r="BV146" i="45" s="1"/>
  <c r="M146" i="45"/>
  <c r="BT146" i="45" s="1"/>
  <c r="BR146" i="45"/>
  <c r="M7" i="59"/>
  <c r="P8" i="59"/>
  <c r="L8" i="59"/>
  <c r="T13" i="59"/>
  <c r="U13" i="59" s="1"/>
  <c r="O7" i="59"/>
  <c r="L7" i="59"/>
  <c r="T12" i="59"/>
  <c r="U12" i="59" s="1"/>
  <c r="S10" i="59"/>
  <c r="J10" i="59" s="1"/>
  <c r="Q9" i="59"/>
  <c r="S9" i="59" s="1"/>
  <c r="J9" i="59" s="1"/>
  <c r="T11" i="59"/>
  <c r="U11" i="59" s="1"/>
  <c r="Q8" i="59"/>
  <c r="T134" i="45"/>
  <c r="U134" i="45" s="1"/>
  <c r="S134" i="45"/>
  <c r="J134" i="45" s="1"/>
  <c r="BY134" i="45"/>
  <c r="AF13" i="58"/>
  <c r="AO13" i="58"/>
  <c r="AT13" i="58"/>
  <c r="AD13" i="58"/>
  <c r="AE13" i="58"/>
  <c r="AR13" i="58"/>
  <c r="AB13" i="58"/>
  <c r="AK13" i="58"/>
  <c r="AP13" i="58"/>
  <c r="V13" i="58"/>
  <c r="W13" i="58"/>
  <c r="AN13" i="58"/>
  <c r="X13" i="58"/>
  <c r="AC13" i="58"/>
  <c r="AL13" i="58"/>
  <c r="AU13" i="58"/>
  <c r="AJ13" i="58"/>
  <c r="AS13" i="58"/>
  <c r="Y13" i="58"/>
  <c r="AH13" i="58"/>
  <c r="AI13" i="58"/>
  <c r="T138" i="45"/>
  <c r="U138" i="45" s="1"/>
  <c r="S138" i="45"/>
  <c r="J138" i="45" s="1"/>
  <c r="BV138" i="45"/>
  <c r="AI8" i="58"/>
  <c r="AN8" i="58"/>
  <c r="X8" i="58"/>
  <c r="AC8" i="58"/>
  <c r="AL8" i="58"/>
  <c r="AE8" i="58"/>
  <c r="AJ8" i="58"/>
  <c r="AS8" i="58"/>
  <c r="Y8" i="58"/>
  <c r="AH8" i="58"/>
  <c r="W8" i="58"/>
  <c r="AF8" i="58"/>
  <c r="AO8" i="58"/>
  <c r="AT8" i="58"/>
  <c r="AD8" i="58"/>
  <c r="AU8" i="58"/>
  <c r="AR8" i="58"/>
  <c r="AB8" i="58"/>
  <c r="AK8" i="58"/>
  <c r="AP8" i="58"/>
  <c r="V8" i="58"/>
  <c r="X11" i="58"/>
  <c r="AN11" i="58"/>
  <c r="AE11" i="58"/>
  <c r="V11" i="58"/>
  <c r="AP11" i="58"/>
  <c r="AK11" i="58"/>
  <c r="AB11" i="58"/>
  <c r="AR11" i="58"/>
  <c r="AI11" i="58"/>
  <c r="AD11" i="58"/>
  <c r="AT11" i="58"/>
  <c r="AO11" i="58"/>
  <c r="AS11" i="58"/>
  <c r="AF11" i="58"/>
  <c r="AU11" i="58"/>
  <c r="AH11" i="58"/>
  <c r="Y11" i="58"/>
  <c r="AJ11" i="58"/>
  <c r="W11" i="58"/>
  <c r="AL11" i="58"/>
  <c r="AC11" i="58"/>
  <c r="BT135" i="45"/>
  <c r="T7" i="58"/>
  <c r="U7" i="58" s="1"/>
  <c r="S8" i="58"/>
  <c r="J8" i="58" s="1"/>
  <c r="T12" i="58"/>
  <c r="U12" i="58" s="1"/>
  <c r="S13" i="58"/>
  <c r="J13" i="58" s="1"/>
  <c r="T9" i="58"/>
  <c r="U9" i="58" s="1"/>
  <c r="S11" i="58"/>
  <c r="J11" i="58" s="1"/>
  <c r="T10" i="58"/>
  <c r="U10" i="58" s="1"/>
  <c r="AF129" i="45"/>
  <c r="AB129" i="45"/>
  <c r="BA129" i="45"/>
  <c r="AD129" i="45"/>
  <c r="W129" i="45"/>
  <c r="AE129" i="45"/>
  <c r="AZ129" i="45"/>
  <c r="BE129" i="45"/>
  <c r="BD129" i="45"/>
  <c r="Y129" i="45"/>
  <c r="BC129" i="45"/>
  <c r="V129" i="45"/>
  <c r="AC129" i="45"/>
  <c r="X129" i="45"/>
  <c r="BF129" i="45"/>
  <c r="AY129" i="45"/>
  <c r="BV130" i="45"/>
  <c r="AL7" i="57"/>
  <c r="AU7" i="57"/>
  <c r="AR7" i="57"/>
  <c r="AB7" i="57"/>
  <c r="AK7" i="57"/>
  <c r="AH7" i="57"/>
  <c r="AI7" i="57"/>
  <c r="AN7" i="57"/>
  <c r="X7" i="57"/>
  <c r="AC7" i="57"/>
  <c r="AT7" i="57"/>
  <c r="AD7" i="57"/>
  <c r="AE7" i="57"/>
  <c r="AJ7" i="57"/>
  <c r="AS7" i="57"/>
  <c r="Y7" i="57"/>
  <c r="AP7" i="57"/>
  <c r="V7" i="57"/>
  <c r="W7" i="57"/>
  <c r="AF7" i="57"/>
  <c r="AO7" i="57"/>
  <c r="BS128" i="45"/>
  <c r="S128" i="45"/>
  <c r="J128" i="45" s="1"/>
  <c r="T128" i="45"/>
  <c r="U128" i="45" s="1"/>
  <c r="S7" i="57"/>
  <c r="J7" i="57" s="1"/>
  <c r="T8" i="57"/>
  <c r="U8" i="57" s="1"/>
  <c r="T11" i="57"/>
  <c r="U11" i="57" s="1"/>
  <c r="T9" i="57"/>
  <c r="U9" i="57" s="1"/>
  <c r="T10" i="57"/>
  <c r="U10" i="57" s="1"/>
  <c r="T7" i="21"/>
  <c r="U7" i="21" s="1"/>
  <c r="S7" i="21"/>
  <c r="J7" i="21" s="1"/>
  <c r="T12" i="21"/>
  <c r="U12" i="21" s="1"/>
  <c r="S12" i="21"/>
  <c r="J12" i="21" s="1"/>
  <c r="T8" i="21"/>
  <c r="U8" i="21" s="1"/>
  <c r="S8" i="21"/>
  <c r="J8" i="21" s="1"/>
  <c r="O17" i="45"/>
  <c r="BV17" i="45" s="1"/>
  <c r="S11" i="21"/>
  <c r="J11" i="21" s="1"/>
  <c r="T11" i="21"/>
  <c r="U11" i="21" s="1"/>
  <c r="R16" i="45"/>
  <c r="BY16" i="45" s="1"/>
  <c r="Q16" i="45"/>
  <c r="BX16" i="45" s="1"/>
  <c r="O16" i="45"/>
  <c r="BV16" i="45" s="1"/>
  <c r="M16" i="45"/>
  <c r="BT16" i="45" s="1"/>
  <c r="L16" i="45"/>
  <c r="P16" i="45"/>
  <c r="BW16" i="45" s="1"/>
  <c r="N16" i="45"/>
  <c r="BU16" i="45" s="1"/>
  <c r="BR16" i="45"/>
  <c r="P13" i="45"/>
  <c r="BW13" i="45" s="1"/>
  <c r="N13" i="45"/>
  <c r="BU13" i="45" s="1"/>
  <c r="R13" i="45"/>
  <c r="BY13" i="45" s="1"/>
  <c r="BR13" i="45"/>
  <c r="Q13" i="45"/>
  <c r="BX13" i="45" s="1"/>
  <c r="O13" i="45"/>
  <c r="BV13" i="45" s="1"/>
  <c r="M13" i="45"/>
  <c r="BT13" i="45" s="1"/>
  <c r="L13" i="45"/>
  <c r="S10" i="21"/>
  <c r="J10" i="21" s="1"/>
  <c r="T10" i="21"/>
  <c r="U10" i="21" s="1"/>
  <c r="Q18" i="45"/>
  <c r="BX18" i="45" s="1"/>
  <c r="O18" i="45"/>
  <c r="BV18" i="45" s="1"/>
  <c r="M18" i="45"/>
  <c r="BT18" i="45" s="1"/>
  <c r="L18" i="45"/>
  <c r="BR18" i="45"/>
  <c r="R18" i="45"/>
  <c r="BY18" i="45" s="1"/>
  <c r="P18" i="45"/>
  <c r="BW18" i="45" s="1"/>
  <c r="N18" i="45"/>
  <c r="BU18" i="45" s="1"/>
  <c r="S9" i="21"/>
  <c r="J9" i="21" s="1"/>
  <c r="T9" i="21"/>
  <c r="U9" i="21" s="1"/>
  <c r="Q14" i="45"/>
  <c r="BX14" i="45" s="1"/>
  <c r="O14" i="45"/>
  <c r="BV14" i="45" s="1"/>
  <c r="M14" i="45"/>
  <c r="BT14" i="45" s="1"/>
  <c r="BR14" i="45"/>
  <c r="L14" i="45"/>
  <c r="R14" i="45"/>
  <c r="BY14" i="45" s="1"/>
  <c r="P14" i="45"/>
  <c r="BW14" i="45" s="1"/>
  <c r="N14" i="45"/>
  <c r="BU14" i="45" s="1"/>
  <c r="L19" i="45"/>
  <c r="L15" i="45"/>
  <c r="Q13" i="46"/>
  <c r="O13" i="46"/>
  <c r="L11" i="45"/>
  <c r="Q11" i="45"/>
  <c r="BX11" i="45" s="1"/>
  <c r="P11" i="45"/>
  <c r="BW11" i="45" s="1"/>
  <c r="O11" i="45"/>
  <c r="BV11" i="45" s="1"/>
  <c r="N11" i="45"/>
  <c r="BU11" i="45" s="1"/>
  <c r="M11" i="45"/>
  <c r="BT11" i="45" s="1"/>
  <c r="R11" i="45"/>
  <c r="BY11" i="45" s="1"/>
  <c r="BR11" i="45"/>
  <c r="N13" i="46"/>
  <c r="M13" i="46"/>
  <c r="P13" i="46"/>
  <c r="R12" i="46"/>
  <c r="P12" i="46"/>
  <c r="K10" i="45"/>
  <c r="M10" i="45" s="1"/>
  <c r="BT10" i="45" s="1"/>
  <c r="Q12" i="46"/>
  <c r="O12" i="46"/>
  <c r="M12" i="46"/>
  <c r="L9" i="45"/>
  <c r="R9" i="45"/>
  <c r="BY9" i="45" s="1"/>
  <c r="Q9" i="45"/>
  <c r="BX9" i="45" s="1"/>
  <c r="P9" i="45"/>
  <c r="BW9" i="45" s="1"/>
  <c r="O9" i="45"/>
  <c r="BV9" i="45" s="1"/>
  <c r="N9" i="45"/>
  <c r="BU9" i="45" s="1"/>
  <c r="M9" i="45"/>
  <c r="BT9" i="45" s="1"/>
  <c r="BR9" i="45"/>
  <c r="M11" i="46"/>
  <c r="T11" i="46" s="1"/>
  <c r="U11" i="46" s="1"/>
  <c r="T10" i="46"/>
  <c r="U10" i="46" s="1"/>
  <c r="AU10" i="46" s="1"/>
  <c r="P8" i="45"/>
  <c r="BW8" i="45" s="1"/>
  <c r="N8" i="45"/>
  <c r="BU8" i="45" s="1"/>
  <c r="BR8" i="45"/>
  <c r="R8" i="45"/>
  <c r="BY8" i="45" s="1"/>
  <c r="Q8" i="45"/>
  <c r="BX8" i="45" s="1"/>
  <c r="O8" i="45"/>
  <c r="BV8" i="45" s="1"/>
  <c r="M8" i="45"/>
  <c r="BT8" i="45" s="1"/>
  <c r="L8" i="45"/>
  <c r="M10" i="46"/>
  <c r="S10" i="46" s="1"/>
  <c r="J10" i="46" s="1"/>
  <c r="Y9" i="46"/>
  <c r="AS9" i="46"/>
  <c r="AF9" i="46"/>
  <c r="AR9" i="46"/>
  <c r="AI9" i="46"/>
  <c r="AH9" i="46"/>
  <c r="AC9" i="46"/>
  <c r="AP9" i="46"/>
  <c r="AJ9" i="46"/>
  <c r="AL9" i="46"/>
  <c r="AU9" i="46"/>
  <c r="AK9" i="46"/>
  <c r="X9" i="46"/>
  <c r="AN9" i="46"/>
  <c r="W9" i="46"/>
  <c r="V9" i="46"/>
  <c r="AT9" i="46"/>
  <c r="AO9" i="46"/>
  <c r="AB9" i="46"/>
  <c r="AE9" i="46"/>
  <c r="AD9" i="46"/>
  <c r="BR7" i="45"/>
  <c r="Q6" i="45"/>
  <c r="BX6" i="45" s="1"/>
  <c r="O6" i="45"/>
  <c r="BV6" i="45" s="1"/>
  <c r="M6" i="45"/>
  <c r="BT6" i="45" s="1"/>
  <c r="R6" i="45"/>
  <c r="BY6" i="45" s="1"/>
  <c r="L6" i="45"/>
  <c r="P6" i="45"/>
  <c r="BW6" i="45" s="1"/>
  <c r="N6" i="45"/>
  <c r="BU6" i="45" s="1"/>
  <c r="BR6" i="45"/>
  <c r="M8" i="46"/>
  <c r="L8" i="46"/>
  <c r="T11" i="49"/>
  <c r="U11" i="49" s="1"/>
  <c r="Y11" i="49" s="1"/>
  <c r="S13" i="49"/>
  <c r="J13" i="49" s="1"/>
  <c r="BU53" i="45"/>
  <c r="S53" i="45"/>
  <c r="J53" i="45" s="1"/>
  <c r="T53" i="45"/>
  <c r="U53" i="45" s="1"/>
  <c r="AS13" i="49"/>
  <c r="Y13" i="49"/>
  <c r="AH13" i="49"/>
  <c r="AI13" i="49"/>
  <c r="AN13" i="49"/>
  <c r="X13" i="49"/>
  <c r="AO13" i="49"/>
  <c r="AT13" i="49"/>
  <c r="AD13" i="49"/>
  <c r="AE13" i="49"/>
  <c r="AJ13" i="49"/>
  <c r="AK13" i="49"/>
  <c r="AP13" i="49"/>
  <c r="V13" i="49"/>
  <c r="W13" i="49"/>
  <c r="AF13" i="49"/>
  <c r="AC13" i="49"/>
  <c r="AL13" i="49"/>
  <c r="AU13" i="49"/>
  <c r="AR13" i="49"/>
  <c r="AB13" i="49"/>
  <c r="T12" i="49"/>
  <c r="U12" i="49" s="1"/>
  <c r="AS12" i="49" s="1"/>
  <c r="S11" i="49"/>
  <c r="J11" i="49" s="1"/>
  <c r="S10" i="49"/>
  <c r="J10" i="49" s="1"/>
  <c r="BU52" i="45"/>
  <c r="T52" i="45"/>
  <c r="U52" i="45" s="1"/>
  <c r="S52" i="45"/>
  <c r="J52" i="45" s="1"/>
  <c r="BU51" i="45"/>
  <c r="T51" i="45"/>
  <c r="U51" i="45" s="1"/>
  <c r="W11" i="49"/>
  <c r="AO11" i="49"/>
  <c r="AT11" i="49"/>
  <c r="AD11" i="49"/>
  <c r="AC10" i="49"/>
  <c r="AL10" i="49"/>
  <c r="AU10" i="49"/>
  <c r="AR10" i="49"/>
  <c r="AB10" i="49"/>
  <c r="AS10" i="49"/>
  <c r="Y10" i="49"/>
  <c r="AH10" i="49"/>
  <c r="AI10" i="49"/>
  <c r="AN10" i="49"/>
  <c r="X10" i="49"/>
  <c r="AO10" i="49"/>
  <c r="AT10" i="49"/>
  <c r="AD10" i="49"/>
  <c r="AE10" i="49"/>
  <c r="AJ10" i="49"/>
  <c r="AK10" i="49"/>
  <c r="AP10" i="49"/>
  <c r="V10" i="49"/>
  <c r="W10" i="49"/>
  <c r="AF10" i="49"/>
  <c r="S50" i="45"/>
  <c r="J50" i="45" s="1"/>
  <c r="T50" i="45"/>
  <c r="U50" i="45" s="1"/>
  <c r="BV50" i="45"/>
  <c r="BV46" i="45" s="1"/>
  <c r="J8" i="65" s="1"/>
  <c r="S9" i="49"/>
  <c r="J9" i="49" s="1"/>
  <c r="T7" i="49"/>
  <c r="U7" i="49" s="1"/>
  <c r="AT7" i="49" s="1"/>
  <c r="BF49" i="45"/>
  <c r="AC49" i="45"/>
  <c r="AD49" i="45"/>
  <c r="AZ49" i="45"/>
  <c r="X49" i="45"/>
  <c r="BE49" i="45"/>
  <c r="Y49" i="45"/>
  <c r="AB49" i="45"/>
  <c r="BC49" i="45"/>
  <c r="BD49" i="45"/>
  <c r="AY49" i="45"/>
  <c r="BA49" i="45"/>
  <c r="AF49" i="45"/>
  <c r="W49" i="45"/>
  <c r="V49" i="45"/>
  <c r="AE49" i="45"/>
  <c r="AR9" i="49"/>
  <c r="AB9" i="49"/>
  <c r="AK9" i="49"/>
  <c r="AP9" i="49"/>
  <c r="V9" i="49"/>
  <c r="W9" i="49"/>
  <c r="AN9" i="49"/>
  <c r="X9" i="49"/>
  <c r="AC9" i="49"/>
  <c r="AL9" i="49"/>
  <c r="AU9" i="49"/>
  <c r="AJ9" i="49"/>
  <c r="AS9" i="49"/>
  <c r="Y9" i="49"/>
  <c r="AH9" i="49"/>
  <c r="AI9" i="49"/>
  <c r="AF9" i="49"/>
  <c r="AO9" i="49"/>
  <c r="AT9" i="49"/>
  <c r="AD9" i="49"/>
  <c r="AE9" i="49"/>
  <c r="BR46" i="45"/>
  <c r="F8" i="65" s="1"/>
  <c r="AH8" i="49"/>
  <c r="AC8" i="49"/>
  <c r="AF8" i="49"/>
  <c r="AE8" i="49"/>
  <c r="AL8" i="49"/>
  <c r="AK8" i="49"/>
  <c r="AJ8" i="49"/>
  <c r="AI8" i="49"/>
  <c r="AU8" i="49"/>
  <c r="V8" i="49"/>
  <c r="AP8" i="49"/>
  <c r="AO8" i="49"/>
  <c r="X8" i="49"/>
  <c r="AN8" i="49"/>
  <c r="AD8" i="49"/>
  <c r="AT8" i="49"/>
  <c r="Y8" i="49"/>
  <c r="AS8" i="49"/>
  <c r="AB8" i="49"/>
  <c r="AR8" i="49"/>
  <c r="W8" i="49"/>
  <c r="BT46" i="45"/>
  <c r="H8" i="65" s="1"/>
  <c r="BW46" i="45"/>
  <c r="K8" i="65" s="1"/>
  <c r="AC47" i="45"/>
  <c r="X47" i="45"/>
  <c r="Y47" i="45"/>
  <c r="V47" i="45"/>
  <c r="BE47" i="45"/>
  <c r="BA47" i="45"/>
  <c r="AE47" i="45"/>
  <c r="AD47" i="45"/>
  <c r="W47" i="45"/>
  <c r="BC47" i="45"/>
  <c r="AZ47" i="45"/>
  <c r="AF47" i="45"/>
  <c r="AY47" i="45"/>
  <c r="AB47" i="45"/>
  <c r="BF47" i="45"/>
  <c r="BD47" i="45"/>
  <c r="K5" i="45"/>
  <c r="P5" i="45" s="1"/>
  <c r="BW5" i="45" s="1"/>
  <c r="R7" i="46"/>
  <c r="N7" i="46"/>
  <c r="P7" i="46"/>
  <c r="BT90" i="45" l="1"/>
  <c r="S90" i="45"/>
  <c r="J90" i="45" s="1"/>
  <c r="T90" i="45"/>
  <c r="U90" i="45" s="1"/>
  <c r="M192" i="45"/>
  <c r="BT192" i="45" s="1"/>
  <c r="W193" i="45"/>
  <c r="Z193" i="45" s="1"/>
  <c r="Y193" i="45"/>
  <c r="BE193" i="45"/>
  <c r="AY193" i="45"/>
  <c r="AC193" i="45"/>
  <c r="BC193" i="45"/>
  <c r="X193" i="45"/>
  <c r="AB193" i="45"/>
  <c r="BF193" i="45"/>
  <c r="AD193" i="45"/>
  <c r="BD193" i="45"/>
  <c r="AF193" i="45"/>
  <c r="BA193" i="45"/>
  <c r="AZ193" i="45"/>
  <c r="L7" i="45"/>
  <c r="AP10" i="46"/>
  <c r="AL10" i="46"/>
  <c r="BR17" i="45"/>
  <c r="T150" i="45"/>
  <c r="U150" i="45" s="1"/>
  <c r="AC150" i="45" s="1"/>
  <c r="T27" i="45"/>
  <c r="U27" i="45" s="1"/>
  <c r="V16" i="48"/>
  <c r="AJ16" i="52"/>
  <c r="AS16" i="52"/>
  <c r="AT18" i="52"/>
  <c r="S82" i="45"/>
  <c r="J82" i="45" s="1"/>
  <c r="P86" i="45"/>
  <c r="BW86" i="45" s="1"/>
  <c r="AY181" i="45"/>
  <c r="AW181" i="45"/>
  <c r="AL181" i="45"/>
  <c r="AO193" i="45"/>
  <c r="AH193" i="45"/>
  <c r="L107" i="45"/>
  <c r="T107" i="45" s="1"/>
  <c r="U107" i="45" s="1"/>
  <c r="O99" i="45"/>
  <c r="BV99" i="45" s="1"/>
  <c r="P152" i="45"/>
  <c r="BW152" i="45" s="1"/>
  <c r="R152" i="45"/>
  <c r="BY152" i="45" s="1"/>
  <c r="N152" i="45"/>
  <c r="BU152" i="45" s="1"/>
  <c r="Q152" i="45"/>
  <c r="BX152" i="45" s="1"/>
  <c r="M152" i="45"/>
  <c r="BT152" i="45" s="1"/>
  <c r="L152" i="45"/>
  <c r="O152" i="45"/>
  <c r="BV152" i="45" s="1"/>
  <c r="BV144" i="45" s="1"/>
  <c r="J18" i="65" s="1"/>
  <c r="BR152" i="45"/>
  <c r="P153" i="45"/>
  <c r="BW153" i="45" s="1"/>
  <c r="O153" i="45"/>
  <c r="BV153" i="45" s="1"/>
  <c r="N153" i="45"/>
  <c r="BU153" i="45" s="1"/>
  <c r="M153" i="45"/>
  <c r="BT153" i="45" s="1"/>
  <c r="BR153" i="45"/>
  <c r="Q153" i="45"/>
  <c r="BX153" i="45" s="1"/>
  <c r="R153" i="45"/>
  <c r="BY153" i="45" s="1"/>
  <c r="BY144" i="45" s="1"/>
  <c r="M18" i="65" s="1"/>
  <c r="L153" i="45"/>
  <c r="BS117" i="45"/>
  <c r="S117" i="45"/>
  <c r="J117" i="45" s="1"/>
  <c r="T117" i="45"/>
  <c r="U117" i="45" s="1"/>
  <c r="BB26" i="45"/>
  <c r="AE116" i="45"/>
  <c r="AD116" i="45"/>
  <c r="AC116" i="45"/>
  <c r="BC116" i="45"/>
  <c r="BG116" i="45" s="1"/>
  <c r="BA116" i="45"/>
  <c r="BF116" i="45"/>
  <c r="Y116" i="45"/>
  <c r="AY116" i="45"/>
  <c r="BB116" i="45" s="1"/>
  <c r="W116" i="45"/>
  <c r="AF116" i="45"/>
  <c r="AB116" i="45"/>
  <c r="AG116" i="45" s="1"/>
  <c r="AZ116" i="45"/>
  <c r="BE116" i="45"/>
  <c r="BD116" i="45"/>
  <c r="X116" i="45"/>
  <c r="V116" i="45"/>
  <c r="Z26" i="45"/>
  <c r="AA26" i="45"/>
  <c r="Z8" i="51"/>
  <c r="AE10" i="46"/>
  <c r="AA72" i="45"/>
  <c r="Z72" i="45"/>
  <c r="Z7" i="60"/>
  <c r="S51" i="45"/>
  <c r="J51" i="45" s="1"/>
  <c r="R7" i="45"/>
  <c r="BY7" i="45" s="1"/>
  <c r="AO10" i="46"/>
  <c r="AK10" i="46"/>
  <c r="M17" i="45"/>
  <c r="BT17" i="45" s="1"/>
  <c r="BV150" i="45"/>
  <c r="AD16" i="48"/>
  <c r="AX72" i="45"/>
  <c r="BR127" i="45"/>
  <c r="AI181" i="45"/>
  <c r="AX181" i="45" s="1"/>
  <c r="AP181" i="45"/>
  <c r="AW193" i="45"/>
  <c r="AL193" i="45"/>
  <c r="P107" i="45"/>
  <c r="BW107" i="45" s="1"/>
  <c r="N175" i="45"/>
  <c r="BU175" i="45" s="1"/>
  <c r="BR175" i="45"/>
  <c r="P175" i="45"/>
  <c r="BW175" i="45" s="1"/>
  <c r="L175" i="45"/>
  <c r="BS175" i="45" s="1"/>
  <c r="M175" i="45"/>
  <c r="BT175" i="45" s="1"/>
  <c r="N100" i="45"/>
  <c r="BU100" i="45" s="1"/>
  <c r="L100" i="45"/>
  <c r="BS100" i="45" s="1"/>
  <c r="P100" i="45"/>
  <c r="BW100" i="45" s="1"/>
  <c r="BR100" i="45"/>
  <c r="M100" i="45"/>
  <c r="BT100" i="45" s="1"/>
  <c r="Q111" i="45"/>
  <c r="BX111" i="45" s="1"/>
  <c r="BR111" i="45"/>
  <c r="M111" i="45"/>
  <c r="BT111" i="45" s="1"/>
  <c r="O111" i="45"/>
  <c r="BV111" i="45" s="1"/>
  <c r="R111" i="45"/>
  <c r="BY111" i="45" s="1"/>
  <c r="P111" i="45"/>
  <c r="BW111" i="45" s="1"/>
  <c r="L111" i="45"/>
  <c r="N111" i="45"/>
  <c r="BU111" i="45" s="1"/>
  <c r="AF171" i="45"/>
  <c r="BC171" i="45"/>
  <c r="AB171" i="45"/>
  <c r="AG171" i="45" s="1"/>
  <c r="V171" i="45"/>
  <c r="BE171" i="45"/>
  <c r="Y171" i="45"/>
  <c r="AC171" i="45"/>
  <c r="BA171" i="45"/>
  <c r="AY171" i="45"/>
  <c r="BD171" i="45"/>
  <c r="AE171" i="45"/>
  <c r="BF171" i="45"/>
  <c r="Z10" i="47"/>
  <c r="Z21" i="61"/>
  <c r="P192" i="45"/>
  <c r="BW192" i="45" s="1"/>
  <c r="AG78" i="45"/>
  <c r="Q100" i="45"/>
  <c r="BX100" i="45" s="1"/>
  <c r="AK181" i="45"/>
  <c r="AQ193" i="45"/>
  <c r="AT193" i="45"/>
  <c r="R98" i="45"/>
  <c r="BY98" i="45" s="1"/>
  <c r="BR107" i="45"/>
  <c r="N99" i="45"/>
  <c r="BU99" i="45" s="1"/>
  <c r="M155" i="45"/>
  <c r="BT155" i="45" s="1"/>
  <c r="P155" i="45"/>
  <c r="BW155" i="45" s="1"/>
  <c r="BR155" i="45"/>
  <c r="L155" i="45"/>
  <c r="R155" i="45"/>
  <c r="BY155" i="45" s="1"/>
  <c r="M94" i="45"/>
  <c r="BT94" i="45" s="1"/>
  <c r="N94" i="45"/>
  <c r="BU94" i="45" s="1"/>
  <c r="Q94" i="45"/>
  <c r="BX94" i="45" s="1"/>
  <c r="O94" i="45"/>
  <c r="BV94" i="45" s="1"/>
  <c r="L94" i="45"/>
  <c r="BS94" i="45" s="1"/>
  <c r="BR79" i="45"/>
  <c r="P79" i="45"/>
  <c r="BW79" i="45" s="1"/>
  <c r="Q79" i="45"/>
  <c r="BX79" i="45" s="1"/>
  <c r="N79" i="45"/>
  <c r="BU79" i="45" s="1"/>
  <c r="R79" i="45"/>
  <c r="BY79" i="45" s="1"/>
  <c r="Q101" i="45"/>
  <c r="BX101" i="45" s="1"/>
  <c r="L101" i="45"/>
  <c r="BS101" i="45" s="1"/>
  <c r="P101" i="45"/>
  <c r="BW101" i="45" s="1"/>
  <c r="R101" i="45"/>
  <c r="BY101" i="45" s="1"/>
  <c r="BY93" i="45" s="1"/>
  <c r="M13" i="65" s="1"/>
  <c r="Z11" i="61"/>
  <c r="BS126" i="45"/>
  <c r="S126" i="45"/>
  <c r="J126" i="45" s="1"/>
  <c r="T126" i="45"/>
  <c r="U126" i="45" s="1"/>
  <c r="Z8" i="54"/>
  <c r="BD181" i="45"/>
  <c r="V181" i="45"/>
  <c r="AF181" i="45"/>
  <c r="AE181" i="45"/>
  <c r="AB181" i="45"/>
  <c r="BC181" i="45"/>
  <c r="AD181" i="45"/>
  <c r="Y181" i="45"/>
  <c r="BA181" i="45"/>
  <c r="BF181" i="45"/>
  <c r="X181" i="45"/>
  <c r="BE181" i="45"/>
  <c r="W181" i="45"/>
  <c r="M7" i="45"/>
  <c r="BT7" i="45" s="1"/>
  <c r="N7" i="45"/>
  <c r="BU7" i="45" s="1"/>
  <c r="AS10" i="46"/>
  <c r="R17" i="45"/>
  <c r="BY17" i="45" s="1"/>
  <c r="S130" i="45"/>
  <c r="J130" i="45" s="1"/>
  <c r="AC16" i="52"/>
  <c r="X16" i="52"/>
  <c r="AS18" i="59"/>
  <c r="AC181" i="45"/>
  <c r="Q192" i="45"/>
  <c r="BX192" i="45" s="1"/>
  <c r="Q98" i="45"/>
  <c r="BX98" i="45" s="1"/>
  <c r="AS181" i="45"/>
  <c r="AN181" i="45"/>
  <c r="AK193" i="45"/>
  <c r="AJ193" i="45"/>
  <c r="N98" i="45"/>
  <c r="Q107" i="45"/>
  <c r="BX107" i="45" s="1"/>
  <c r="L99" i="45"/>
  <c r="O147" i="45"/>
  <c r="BV147" i="45" s="1"/>
  <c r="R147" i="45"/>
  <c r="BY147" i="45" s="1"/>
  <c r="N147" i="45"/>
  <c r="BU147" i="45" s="1"/>
  <c r="BU144" i="45" s="1"/>
  <c r="I18" i="65" s="1"/>
  <c r="M147" i="45"/>
  <c r="BT147" i="45" s="1"/>
  <c r="P147" i="45"/>
  <c r="BW147" i="45" s="1"/>
  <c r="Q147" i="45"/>
  <c r="BX147" i="45" s="1"/>
  <c r="BR147" i="45"/>
  <c r="L147" i="45"/>
  <c r="L60" i="45"/>
  <c r="BS60" i="45" s="1"/>
  <c r="R60" i="45"/>
  <c r="BY60" i="45" s="1"/>
  <c r="P60" i="45"/>
  <c r="BW60" i="45" s="1"/>
  <c r="N60" i="45"/>
  <c r="BU60" i="45" s="1"/>
  <c r="Z11" i="60"/>
  <c r="Z9" i="60"/>
  <c r="Z8" i="60"/>
  <c r="Z8" i="55"/>
  <c r="AG72" i="45"/>
  <c r="Z7" i="50"/>
  <c r="Z12" i="55"/>
  <c r="Z9" i="61"/>
  <c r="Z7" i="61"/>
  <c r="Q165" i="45"/>
  <c r="BX165" i="45" s="1"/>
  <c r="L165" i="45"/>
  <c r="BS165" i="45" s="1"/>
  <c r="P165" i="45"/>
  <c r="BW165" i="45" s="1"/>
  <c r="R165" i="45"/>
  <c r="BY165" i="45" s="1"/>
  <c r="N165" i="45"/>
  <c r="BU165" i="45" s="1"/>
  <c r="O165" i="45"/>
  <c r="BV165" i="45" s="1"/>
  <c r="O91" i="45"/>
  <c r="BV91" i="45" s="1"/>
  <c r="M91" i="45"/>
  <c r="BT91" i="45" s="1"/>
  <c r="Q91" i="45"/>
  <c r="BX91" i="45" s="1"/>
  <c r="P91" i="45"/>
  <c r="BW91" i="45" s="1"/>
  <c r="BR91" i="45"/>
  <c r="N91" i="45"/>
  <c r="BU91" i="45" s="1"/>
  <c r="T130" i="45"/>
  <c r="U130" i="45" s="1"/>
  <c r="AI10" i="46"/>
  <c r="N17" i="45"/>
  <c r="BU17" i="45" s="1"/>
  <c r="Z13" i="47"/>
  <c r="AN16" i="48"/>
  <c r="Q86" i="45"/>
  <c r="BX86" i="45" s="1"/>
  <c r="R192" i="45"/>
  <c r="BY192" i="45" s="1"/>
  <c r="L91" i="45"/>
  <c r="AM181" i="45"/>
  <c r="AR181" i="45"/>
  <c r="AS193" i="45"/>
  <c r="AN193" i="45"/>
  <c r="BR165" i="45"/>
  <c r="O107" i="45"/>
  <c r="BV107" i="45" s="1"/>
  <c r="BR99" i="45"/>
  <c r="L132" i="45"/>
  <c r="O132" i="45"/>
  <c r="BV132" i="45" s="1"/>
  <c r="BV127" i="45" s="1"/>
  <c r="J16" i="65" s="1"/>
  <c r="Q132" i="45"/>
  <c r="BX132" i="45" s="1"/>
  <c r="BX127" i="45" s="1"/>
  <c r="L16" i="65" s="1"/>
  <c r="N132" i="45"/>
  <c r="BU132" i="45" s="1"/>
  <c r="BU127" i="45" s="1"/>
  <c r="I16" i="65" s="1"/>
  <c r="M132" i="45"/>
  <c r="BT132" i="45" s="1"/>
  <c r="R132" i="45"/>
  <c r="BY132" i="45" s="1"/>
  <c r="BY127" i="45" s="1"/>
  <c r="M16" i="65" s="1"/>
  <c r="P132" i="45"/>
  <c r="BW132" i="45" s="1"/>
  <c r="BW127" i="45" s="1"/>
  <c r="K16" i="65" s="1"/>
  <c r="BR132" i="45"/>
  <c r="N38" i="45"/>
  <c r="BU38" i="45" s="1"/>
  <c r="L38" i="45"/>
  <c r="P38" i="45"/>
  <c r="BW38" i="45" s="1"/>
  <c r="BR38" i="45"/>
  <c r="O38" i="45"/>
  <c r="BV38" i="45" s="1"/>
  <c r="L88" i="45"/>
  <c r="N88" i="45"/>
  <c r="BU88" i="45" s="1"/>
  <c r="Q88" i="45"/>
  <c r="BX88" i="45" s="1"/>
  <c r="O88" i="45"/>
  <c r="BV88" i="45" s="1"/>
  <c r="M88" i="45"/>
  <c r="BT88" i="45" s="1"/>
  <c r="BR88" i="45"/>
  <c r="BR84" i="45" s="1"/>
  <c r="P88" i="45"/>
  <c r="BW88" i="45" s="1"/>
  <c r="R88" i="45"/>
  <c r="BY88" i="45" s="1"/>
  <c r="Z10" i="60"/>
  <c r="BB72" i="45"/>
  <c r="Z12" i="54"/>
  <c r="R107" i="45"/>
  <c r="BY107" i="45" s="1"/>
  <c r="M98" i="45"/>
  <c r="BT98" i="45" s="1"/>
  <c r="P98" i="45"/>
  <c r="BW98" i="45" s="1"/>
  <c r="L98" i="45"/>
  <c r="BS98" i="45" s="1"/>
  <c r="AT10" i="46"/>
  <c r="W12" i="49"/>
  <c r="AF12" i="49"/>
  <c r="AI12" i="49"/>
  <c r="P7" i="45"/>
  <c r="BW7" i="45" s="1"/>
  <c r="X10" i="46"/>
  <c r="P17" i="45"/>
  <c r="BW17" i="45" s="1"/>
  <c r="T135" i="45"/>
  <c r="U135" i="45" s="1"/>
  <c r="Z7" i="47"/>
  <c r="S27" i="45"/>
  <c r="J27" i="45" s="1"/>
  <c r="AS16" i="48"/>
  <c r="V16" i="52"/>
  <c r="AH16" i="52"/>
  <c r="Y18" i="52"/>
  <c r="Y16" i="58"/>
  <c r="L86" i="45"/>
  <c r="V193" i="45"/>
  <c r="R91" i="45"/>
  <c r="BY91" i="45" s="1"/>
  <c r="AU181" i="45"/>
  <c r="AV181" i="45"/>
  <c r="AM193" i="45"/>
  <c r="AR193" i="45"/>
  <c r="N107" i="45"/>
  <c r="BU107" i="45" s="1"/>
  <c r="P99" i="45"/>
  <c r="BW99" i="45" s="1"/>
  <c r="AX47" i="45"/>
  <c r="O28" i="45"/>
  <c r="BV28" i="45" s="1"/>
  <c r="L28" i="45"/>
  <c r="BR28" i="45"/>
  <c r="N28" i="45"/>
  <c r="BU28" i="45" s="1"/>
  <c r="Q28" i="45"/>
  <c r="BX28" i="45" s="1"/>
  <c r="P28" i="45"/>
  <c r="BW28" i="45" s="1"/>
  <c r="N118" i="45"/>
  <c r="BU118" i="45" s="1"/>
  <c r="R118" i="45"/>
  <c r="BY118" i="45" s="1"/>
  <c r="BY115" i="45" s="1"/>
  <c r="M15" i="65" s="1"/>
  <c r="BR118" i="45"/>
  <c r="M118" i="45"/>
  <c r="BT118" i="45" s="1"/>
  <c r="P118" i="45"/>
  <c r="BW118" i="45" s="1"/>
  <c r="BW115" i="45" s="1"/>
  <c r="K15" i="65" s="1"/>
  <c r="Q118" i="45"/>
  <c r="BX118" i="45" s="1"/>
  <c r="O118" i="45"/>
  <c r="BV118" i="45" s="1"/>
  <c r="BV115" i="45" s="1"/>
  <c r="J15" i="65" s="1"/>
  <c r="L118" i="45"/>
  <c r="Q177" i="45"/>
  <c r="BX177" i="45" s="1"/>
  <c r="N177" i="45"/>
  <c r="BU177" i="45" s="1"/>
  <c r="M177" i="45"/>
  <c r="BT177" i="45" s="1"/>
  <c r="L177" i="45"/>
  <c r="BS177" i="45" s="1"/>
  <c r="Q23" i="45"/>
  <c r="BX23" i="45" s="1"/>
  <c r="M23" i="45"/>
  <c r="BT23" i="45" s="1"/>
  <c r="P23" i="45"/>
  <c r="BW23" i="45" s="1"/>
  <c r="O23" i="45"/>
  <c r="BV23" i="45" s="1"/>
  <c r="L23" i="45"/>
  <c r="BR23" i="45"/>
  <c r="Z14" i="56"/>
  <c r="BS63" i="45"/>
  <c r="S63" i="45"/>
  <c r="J63" i="45" s="1"/>
  <c r="T63" i="45"/>
  <c r="U63" i="45" s="1"/>
  <c r="Q17" i="45"/>
  <c r="BX17" i="45" s="1"/>
  <c r="O7" i="45"/>
  <c r="BV7" i="45" s="1"/>
  <c r="W10" i="46"/>
  <c r="AR10" i="46"/>
  <c r="S135" i="45"/>
  <c r="J135" i="45" s="1"/>
  <c r="AL16" i="48"/>
  <c r="AB15" i="52"/>
  <c r="AP16" i="52"/>
  <c r="Y16" i="52"/>
  <c r="AH18" i="52"/>
  <c r="T82" i="45"/>
  <c r="U82" i="45" s="1"/>
  <c r="AS15" i="55"/>
  <c r="N86" i="45"/>
  <c r="BU86" i="45" s="1"/>
  <c r="AE193" i="45"/>
  <c r="AG193" i="45" s="1"/>
  <c r="BB171" i="45"/>
  <c r="AO181" i="45"/>
  <c r="AH181" i="45"/>
  <c r="AZ181" i="45"/>
  <c r="AU193" i="45"/>
  <c r="AV193" i="45"/>
  <c r="Q109" i="45"/>
  <c r="BX109" i="45" s="1"/>
  <c r="R109" i="45"/>
  <c r="BY109" i="45" s="1"/>
  <c r="L109" i="45"/>
  <c r="M109" i="45"/>
  <c r="BT109" i="45" s="1"/>
  <c r="O109" i="45"/>
  <c r="BV109" i="45" s="1"/>
  <c r="P109" i="45"/>
  <c r="BW109" i="45" s="1"/>
  <c r="BW104" i="45" s="1"/>
  <c r="K14" i="65" s="1"/>
  <c r="N109" i="45"/>
  <c r="BU109" i="45" s="1"/>
  <c r="BR109" i="45"/>
  <c r="M156" i="45"/>
  <c r="O156" i="45"/>
  <c r="BV156" i="45" s="1"/>
  <c r="R156" i="45"/>
  <c r="BY156" i="45" s="1"/>
  <c r="Q156" i="45"/>
  <c r="BX156" i="45" s="1"/>
  <c r="BR156" i="45"/>
  <c r="P156" i="45"/>
  <c r="BW156" i="45" s="1"/>
  <c r="L178" i="45"/>
  <c r="BS178" i="45" s="1"/>
  <c r="O178" i="45"/>
  <c r="BV178" i="45" s="1"/>
  <c r="P178" i="45"/>
  <c r="BW178" i="45" s="1"/>
  <c r="Q178" i="45"/>
  <c r="BX178" i="45" s="1"/>
  <c r="BR178" i="45"/>
  <c r="R178" i="45"/>
  <c r="BY178" i="45" s="1"/>
  <c r="AY161" i="45"/>
  <c r="W161" i="45"/>
  <c r="BD161" i="45"/>
  <c r="AF161" i="45"/>
  <c r="Y161" i="45"/>
  <c r="BA161" i="45"/>
  <c r="BF161" i="45"/>
  <c r="V161" i="45"/>
  <c r="BC161" i="45"/>
  <c r="AE161" i="45"/>
  <c r="AZ161" i="45"/>
  <c r="AB161" i="45"/>
  <c r="BE161" i="45"/>
  <c r="AC161" i="45"/>
  <c r="AD161" i="45"/>
  <c r="X161" i="45"/>
  <c r="BB183" i="45"/>
  <c r="AI50" i="45"/>
  <c r="AM50" i="45"/>
  <c r="AQ50" i="45"/>
  <c r="AU50" i="45"/>
  <c r="AJ50" i="45"/>
  <c r="AN50" i="45"/>
  <c r="AR50" i="45"/>
  <c r="AV50" i="45"/>
  <c r="AK50" i="45"/>
  <c r="AO50" i="45"/>
  <c r="AS50" i="45"/>
  <c r="AW50" i="45"/>
  <c r="AH50" i="45"/>
  <c r="AL50" i="45"/>
  <c r="AP50" i="45"/>
  <c r="AT50" i="45"/>
  <c r="AI51" i="45"/>
  <c r="AM51" i="45"/>
  <c r="AQ51" i="45"/>
  <c r="AU51" i="45"/>
  <c r="AJ51" i="45"/>
  <c r="AN51" i="45"/>
  <c r="AR51" i="45"/>
  <c r="AV51" i="45"/>
  <c r="AK51" i="45"/>
  <c r="AO51" i="45"/>
  <c r="AS51" i="45"/>
  <c r="AW51" i="45"/>
  <c r="AH51" i="45"/>
  <c r="AL51" i="45"/>
  <c r="AP51" i="45"/>
  <c r="AT51" i="45"/>
  <c r="AH53" i="45"/>
  <c r="AL53" i="45"/>
  <c r="AP53" i="45"/>
  <c r="AT53" i="45"/>
  <c r="AI53" i="45"/>
  <c r="AM53" i="45"/>
  <c r="AQ53" i="45"/>
  <c r="AU53" i="45"/>
  <c r="AJ53" i="45"/>
  <c r="AN53" i="45"/>
  <c r="AR53" i="45"/>
  <c r="AV53" i="45"/>
  <c r="AK53" i="45"/>
  <c r="AO53" i="45"/>
  <c r="AS53" i="45"/>
  <c r="AW53" i="45"/>
  <c r="AI138" i="45"/>
  <c r="AM138" i="45"/>
  <c r="AQ138" i="45"/>
  <c r="AU138" i="45"/>
  <c r="AK138" i="45"/>
  <c r="AO138" i="45"/>
  <c r="AS138" i="45"/>
  <c r="AW138" i="45"/>
  <c r="AH138" i="45"/>
  <c r="AP138" i="45"/>
  <c r="AJ138" i="45"/>
  <c r="AR138" i="45"/>
  <c r="AL138" i="45"/>
  <c r="AT138" i="45"/>
  <c r="AN138" i="45"/>
  <c r="AV138" i="45"/>
  <c r="AT134" i="45"/>
  <c r="AP134" i="45"/>
  <c r="AL134" i="45"/>
  <c r="AH134" i="45"/>
  <c r="AV134" i="45"/>
  <c r="AR134" i="45"/>
  <c r="AN134" i="45"/>
  <c r="AJ134" i="45"/>
  <c r="AQ134" i="45"/>
  <c r="AI134" i="45"/>
  <c r="AW134" i="45"/>
  <c r="AO134" i="45"/>
  <c r="AU134" i="45"/>
  <c r="AM134" i="45"/>
  <c r="AS134" i="45"/>
  <c r="AK134" i="45"/>
  <c r="AI27" i="45"/>
  <c r="AM27" i="45"/>
  <c r="AQ27" i="45"/>
  <c r="AU27" i="45"/>
  <c r="AJ27" i="45"/>
  <c r="AN27" i="45"/>
  <c r="AR27" i="45"/>
  <c r="AV27" i="45"/>
  <c r="AK27" i="45"/>
  <c r="AO27" i="45"/>
  <c r="AS27" i="45"/>
  <c r="AW27" i="45"/>
  <c r="AH27" i="45"/>
  <c r="AL27" i="45"/>
  <c r="AP27" i="45"/>
  <c r="AT27" i="45"/>
  <c r="AI24" i="45"/>
  <c r="AM24" i="45"/>
  <c r="AQ24" i="45"/>
  <c r="AU24" i="45"/>
  <c r="AK24" i="45"/>
  <c r="AO24" i="45"/>
  <c r="AS24" i="45"/>
  <c r="AJ24" i="45"/>
  <c r="AR24" i="45"/>
  <c r="AL24" i="45"/>
  <c r="AT24" i="45"/>
  <c r="AN24" i="45"/>
  <c r="AV24" i="45"/>
  <c r="AH24" i="45"/>
  <c r="AP24" i="45"/>
  <c r="AW24" i="45"/>
  <c r="AJ64" i="45"/>
  <c r="AN64" i="45"/>
  <c r="AR64" i="45"/>
  <c r="AV64" i="45"/>
  <c r="AK64" i="45"/>
  <c r="AO64" i="45"/>
  <c r="AS64" i="45"/>
  <c r="AW64" i="45"/>
  <c r="AH64" i="45"/>
  <c r="AL64" i="45"/>
  <c r="AP64" i="45"/>
  <c r="AT64" i="45"/>
  <c r="AI64" i="45"/>
  <c r="AM64" i="45"/>
  <c r="AQ64" i="45"/>
  <c r="AU64" i="45"/>
  <c r="AJ82" i="45"/>
  <c r="AN82" i="45"/>
  <c r="AR82" i="45"/>
  <c r="AV82" i="45"/>
  <c r="AK82" i="45"/>
  <c r="AO82" i="45"/>
  <c r="AS82" i="45"/>
  <c r="AW82" i="45"/>
  <c r="AI82" i="45"/>
  <c r="AM82" i="45"/>
  <c r="AQ82" i="45"/>
  <c r="AU82" i="45"/>
  <c r="AT82" i="45"/>
  <c r="AH82" i="45"/>
  <c r="AL82" i="45"/>
  <c r="AP82" i="45"/>
  <c r="AI113" i="45"/>
  <c r="AM113" i="45"/>
  <c r="AQ113" i="45"/>
  <c r="AU113" i="45"/>
  <c r="AK113" i="45"/>
  <c r="AO113" i="45"/>
  <c r="AS113" i="45"/>
  <c r="AW113" i="45"/>
  <c r="AN113" i="45"/>
  <c r="AV113" i="45"/>
  <c r="AH113" i="45"/>
  <c r="AP113" i="45"/>
  <c r="AJ113" i="45"/>
  <c r="AR113" i="45"/>
  <c r="AL113" i="45"/>
  <c r="AT113" i="45"/>
  <c r="AH69" i="45"/>
  <c r="AL69" i="45"/>
  <c r="AP69" i="45"/>
  <c r="AT69" i="45"/>
  <c r="AI69" i="45"/>
  <c r="AM69" i="45"/>
  <c r="AQ69" i="45"/>
  <c r="AU69" i="45"/>
  <c r="AJ69" i="45"/>
  <c r="AN69" i="45"/>
  <c r="AR69" i="45"/>
  <c r="AV69" i="45"/>
  <c r="AK69" i="45"/>
  <c r="AO69" i="45"/>
  <c r="AS69" i="45"/>
  <c r="AW69" i="45"/>
  <c r="AJ108" i="45"/>
  <c r="AN108" i="45"/>
  <c r="AR108" i="45"/>
  <c r="AV108" i="45"/>
  <c r="AH108" i="45"/>
  <c r="AL108" i="45"/>
  <c r="AP108" i="45"/>
  <c r="AT108" i="45"/>
  <c r="AO108" i="45"/>
  <c r="AW108" i="45"/>
  <c r="AI108" i="45"/>
  <c r="AQ108" i="45"/>
  <c r="AK108" i="45"/>
  <c r="AS108" i="45"/>
  <c r="AM108" i="45"/>
  <c r="AU108" i="45"/>
  <c r="BB119" i="45"/>
  <c r="L154" i="45"/>
  <c r="Q154" i="45"/>
  <c r="BX154" i="45" s="1"/>
  <c r="R154" i="45"/>
  <c r="BY154" i="45" s="1"/>
  <c r="N154" i="45"/>
  <c r="BU154" i="45" s="1"/>
  <c r="BR154" i="45"/>
  <c r="BR144" i="45" s="1"/>
  <c r="P154" i="45"/>
  <c r="BW154" i="45" s="1"/>
  <c r="O154" i="45"/>
  <c r="BV154" i="45" s="1"/>
  <c r="M154" i="45"/>
  <c r="BT154" i="45" s="1"/>
  <c r="BS67" i="45"/>
  <c r="S67" i="45"/>
  <c r="J67" i="45" s="1"/>
  <c r="T67" i="45"/>
  <c r="U67" i="45" s="1"/>
  <c r="BX54" i="45"/>
  <c r="BX46" i="45" s="1"/>
  <c r="L8" i="65" s="1"/>
  <c r="T54" i="45"/>
  <c r="U54" i="45" s="1"/>
  <c r="S54" i="45"/>
  <c r="J54" i="45" s="1"/>
  <c r="BU149" i="45"/>
  <c r="S149" i="45"/>
  <c r="J149" i="45" s="1"/>
  <c r="T149" i="45"/>
  <c r="U149" i="45" s="1"/>
  <c r="AX137" i="45"/>
  <c r="BV36" i="45"/>
  <c r="T36" i="45"/>
  <c r="U36" i="45" s="1"/>
  <c r="S36" i="45"/>
  <c r="J36" i="45" s="1"/>
  <c r="BS172" i="45"/>
  <c r="T172" i="45"/>
  <c r="U172" i="45" s="1"/>
  <c r="S172" i="45"/>
  <c r="J172" i="45" s="1"/>
  <c r="BX80" i="45"/>
  <c r="T80" i="45"/>
  <c r="U80" i="45" s="1"/>
  <c r="S80" i="45"/>
  <c r="J80" i="45" s="1"/>
  <c r="BW179" i="45"/>
  <c r="S179" i="45"/>
  <c r="J179" i="45" s="1"/>
  <c r="T179" i="45"/>
  <c r="U179" i="45" s="1"/>
  <c r="L81" i="45"/>
  <c r="BR81" i="45"/>
  <c r="P81" i="45"/>
  <c r="BW81" i="45" s="1"/>
  <c r="N81" i="45"/>
  <c r="BU81" i="45" s="1"/>
  <c r="Q81" i="45"/>
  <c r="BX81" i="45" s="1"/>
  <c r="R81" i="45"/>
  <c r="BY81" i="45" s="1"/>
  <c r="M81" i="45"/>
  <c r="BT81" i="45" s="1"/>
  <c r="O81" i="45"/>
  <c r="BV81" i="45" s="1"/>
  <c r="BS140" i="45"/>
  <c r="S140" i="45"/>
  <c r="J140" i="45" s="1"/>
  <c r="T140" i="45"/>
  <c r="U140" i="45" s="1"/>
  <c r="O167" i="45"/>
  <c r="BV167" i="45" s="1"/>
  <c r="BR167" i="45"/>
  <c r="M167" i="45"/>
  <c r="BT167" i="45" s="1"/>
  <c r="N167" i="45"/>
  <c r="BU167" i="45" s="1"/>
  <c r="R167" i="45"/>
  <c r="BY167" i="45" s="1"/>
  <c r="P167" i="45"/>
  <c r="BW167" i="45" s="1"/>
  <c r="Q167" i="45"/>
  <c r="BX167" i="45" s="1"/>
  <c r="L167" i="45"/>
  <c r="O163" i="45"/>
  <c r="BV163" i="45" s="1"/>
  <c r="L163" i="45"/>
  <c r="Q163" i="45"/>
  <c r="BX163" i="45" s="1"/>
  <c r="BR163" i="45"/>
  <c r="N163" i="45"/>
  <c r="BU163" i="45" s="1"/>
  <c r="M163" i="45"/>
  <c r="BT163" i="45" s="1"/>
  <c r="R163" i="45"/>
  <c r="BY163" i="45" s="1"/>
  <c r="P163" i="45"/>
  <c r="BW163" i="45" s="1"/>
  <c r="BR139" i="45"/>
  <c r="Q139" i="45"/>
  <c r="BX139" i="45" s="1"/>
  <c r="L139" i="45"/>
  <c r="P139" i="45"/>
  <c r="BW139" i="45" s="1"/>
  <c r="R139" i="45"/>
  <c r="BY139" i="45" s="1"/>
  <c r="O139" i="45"/>
  <c r="BV139" i="45" s="1"/>
  <c r="M139" i="45"/>
  <c r="BT139" i="45" s="1"/>
  <c r="N139" i="45"/>
  <c r="BU139" i="45" s="1"/>
  <c r="BX120" i="45"/>
  <c r="S120" i="45"/>
  <c r="J120" i="45" s="1"/>
  <c r="T120" i="45"/>
  <c r="U120" i="45" s="1"/>
  <c r="BU98" i="45"/>
  <c r="BT185" i="45"/>
  <c r="T185" i="45"/>
  <c r="U185" i="45" s="1"/>
  <c r="S185" i="45"/>
  <c r="J185" i="45" s="1"/>
  <c r="AX116" i="45"/>
  <c r="BS96" i="45"/>
  <c r="S96" i="45"/>
  <c r="J96" i="45" s="1"/>
  <c r="T96" i="45"/>
  <c r="U96" i="45" s="1"/>
  <c r="AU128" i="45"/>
  <c r="AQ128" i="45"/>
  <c r="AM128" i="45"/>
  <c r="AI128" i="45"/>
  <c r="AW128" i="45"/>
  <c r="AS128" i="45"/>
  <c r="AO128" i="45"/>
  <c r="AK128" i="45"/>
  <c r="AR128" i="45"/>
  <c r="AJ128" i="45"/>
  <c r="AP128" i="45"/>
  <c r="AH128" i="45"/>
  <c r="AV128" i="45"/>
  <c r="AN128" i="45"/>
  <c r="AT128" i="45"/>
  <c r="AL128" i="45"/>
  <c r="AJ135" i="45"/>
  <c r="AN135" i="45"/>
  <c r="AR135" i="45"/>
  <c r="AV135" i="45"/>
  <c r="AH135" i="45"/>
  <c r="AL135" i="45"/>
  <c r="AP135" i="45"/>
  <c r="AT135" i="45"/>
  <c r="AI135" i="45"/>
  <c r="AQ135" i="45"/>
  <c r="AK135" i="45"/>
  <c r="AS135" i="45"/>
  <c r="AM135" i="45"/>
  <c r="AU135" i="45"/>
  <c r="AO135" i="45"/>
  <c r="AW135" i="45"/>
  <c r="AK148" i="45"/>
  <c r="AO148" i="45"/>
  <c r="AS148" i="45"/>
  <c r="AW148" i="45"/>
  <c r="AH148" i="45"/>
  <c r="AL148" i="45"/>
  <c r="AP148" i="45"/>
  <c r="AT148" i="45"/>
  <c r="AJ148" i="45"/>
  <c r="AN148" i="45"/>
  <c r="AR148" i="45"/>
  <c r="AV148" i="45"/>
  <c r="AI148" i="45"/>
  <c r="AM148" i="45"/>
  <c r="AQ148" i="45"/>
  <c r="AU148" i="45"/>
  <c r="AB150" i="45"/>
  <c r="AK150" i="45"/>
  <c r="AO150" i="45"/>
  <c r="AS150" i="45"/>
  <c r="AW150" i="45"/>
  <c r="AH150" i="45"/>
  <c r="AL150" i="45"/>
  <c r="AP150" i="45"/>
  <c r="AT150" i="45"/>
  <c r="AJ150" i="45"/>
  <c r="AN150" i="45"/>
  <c r="AR150" i="45"/>
  <c r="AV150" i="45"/>
  <c r="AI150" i="45"/>
  <c r="AM150" i="45"/>
  <c r="AQ150" i="45"/>
  <c r="AU150" i="45"/>
  <c r="AH141" i="45"/>
  <c r="AL141" i="45"/>
  <c r="AP141" i="45"/>
  <c r="AT141" i="45"/>
  <c r="AJ141" i="45"/>
  <c r="AN141" i="45"/>
  <c r="AR141" i="45"/>
  <c r="AV141" i="45"/>
  <c r="AO141" i="45"/>
  <c r="AW141" i="45"/>
  <c r="AI141" i="45"/>
  <c r="AQ141" i="45"/>
  <c r="AK141" i="45"/>
  <c r="AS141" i="45"/>
  <c r="AM141" i="45"/>
  <c r="AU141" i="45"/>
  <c r="AI174" i="45"/>
  <c r="AM174" i="45"/>
  <c r="AQ174" i="45"/>
  <c r="AU174" i="45"/>
  <c r="AH174" i="45"/>
  <c r="AN174" i="45"/>
  <c r="AS174" i="45"/>
  <c r="AJ174" i="45"/>
  <c r="AO174" i="45"/>
  <c r="AT174" i="45"/>
  <c r="AK174" i="45"/>
  <c r="AP174" i="45"/>
  <c r="AV174" i="45"/>
  <c r="AL174" i="45"/>
  <c r="AR174" i="45"/>
  <c r="AW174" i="45"/>
  <c r="P37" i="45"/>
  <c r="BW37" i="45" s="1"/>
  <c r="R37" i="45"/>
  <c r="BY37" i="45" s="1"/>
  <c r="N37" i="45"/>
  <c r="BU37" i="45" s="1"/>
  <c r="Q37" i="45"/>
  <c r="BX37" i="45" s="1"/>
  <c r="M37" i="45"/>
  <c r="BT37" i="45" s="1"/>
  <c r="O37" i="45"/>
  <c r="BV37" i="45" s="1"/>
  <c r="BR37" i="45"/>
  <c r="L37" i="45"/>
  <c r="AX25" i="45"/>
  <c r="BS106" i="45"/>
  <c r="T106" i="45"/>
  <c r="U106" i="45" s="1"/>
  <c r="S106" i="45"/>
  <c r="J106" i="45" s="1"/>
  <c r="BT131" i="45"/>
  <c r="BT127" i="45" s="1"/>
  <c r="H16" i="65" s="1"/>
  <c r="T131" i="45"/>
  <c r="U131" i="45" s="1"/>
  <c r="S131" i="45"/>
  <c r="J131" i="45" s="1"/>
  <c r="BU39" i="45"/>
  <c r="T39" i="45"/>
  <c r="U39" i="45" s="1"/>
  <c r="S39" i="45"/>
  <c r="J39" i="45" s="1"/>
  <c r="AX136" i="45"/>
  <c r="AX78" i="45"/>
  <c r="BV177" i="45"/>
  <c r="S177" i="45"/>
  <c r="J177" i="45" s="1"/>
  <c r="BV100" i="45"/>
  <c r="S100" i="45"/>
  <c r="J100" i="45" s="1"/>
  <c r="T100" i="45"/>
  <c r="U100" i="45" s="1"/>
  <c r="R77" i="45"/>
  <c r="BY77" i="45" s="1"/>
  <c r="BR77" i="45"/>
  <c r="N77" i="45"/>
  <c r="BU77" i="45" s="1"/>
  <c r="P77" i="45"/>
  <c r="BW77" i="45" s="1"/>
  <c r="O77" i="45"/>
  <c r="BV77" i="45" s="1"/>
  <c r="Q77" i="45"/>
  <c r="BX77" i="45" s="1"/>
  <c r="M77" i="45"/>
  <c r="BT77" i="45" s="1"/>
  <c r="L77" i="45"/>
  <c r="L62" i="45"/>
  <c r="O62" i="45"/>
  <c r="BV62" i="45" s="1"/>
  <c r="Q62" i="45"/>
  <c r="BX62" i="45" s="1"/>
  <c r="N62" i="45"/>
  <c r="BU62" i="45" s="1"/>
  <c r="BR62" i="45"/>
  <c r="P62" i="45"/>
  <c r="BW62" i="45" s="1"/>
  <c r="R62" i="45"/>
  <c r="BY62" i="45" s="1"/>
  <c r="M62" i="45"/>
  <c r="BT62" i="45" s="1"/>
  <c r="BS61" i="45"/>
  <c r="T61" i="45"/>
  <c r="U61" i="45" s="1"/>
  <c r="S61" i="45"/>
  <c r="J61" i="45" s="1"/>
  <c r="AX171" i="45"/>
  <c r="AX193" i="45"/>
  <c r="BS142" i="45"/>
  <c r="S142" i="45"/>
  <c r="J142" i="45" s="1"/>
  <c r="T142" i="45"/>
  <c r="U142" i="45" s="1"/>
  <c r="BX123" i="45"/>
  <c r="S123" i="45"/>
  <c r="J123" i="45" s="1"/>
  <c r="T123" i="45"/>
  <c r="U123" i="45" s="1"/>
  <c r="S75" i="45"/>
  <c r="J75" i="45" s="1"/>
  <c r="AI52" i="45"/>
  <c r="AM52" i="45"/>
  <c r="AQ52" i="45"/>
  <c r="AU52" i="45"/>
  <c r="AJ52" i="45"/>
  <c r="AN52" i="45"/>
  <c r="AR52" i="45"/>
  <c r="AV52" i="45"/>
  <c r="AK52" i="45"/>
  <c r="AO52" i="45"/>
  <c r="AS52" i="45"/>
  <c r="AW52" i="45"/>
  <c r="AH52" i="45"/>
  <c r="AL52" i="45"/>
  <c r="AP52" i="45"/>
  <c r="AT52" i="45"/>
  <c r="AJ130" i="45"/>
  <c r="AN130" i="45"/>
  <c r="AR130" i="45"/>
  <c r="AV130" i="45"/>
  <c r="AH130" i="45"/>
  <c r="AL130" i="45"/>
  <c r="AP130" i="45"/>
  <c r="AT130" i="45"/>
  <c r="AM130" i="45"/>
  <c r="AU130" i="45"/>
  <c r="AO130" i="45"/>
  <c r="AW130" i="45"/>
  <c r="AI130" i="45"/>
  <c r="AQ130" i="45"/>
  <c r="AK130" i="45"/>
  <c r="AS130" i="45"/>
  <c r="BE41" i="45"/>
  <c r="AK41" i="45"/>
  <c r="AO41" i="45"/>
  <c r="AS41" i="45"/>
  <c r="AW41" i="45"/>
  <c r="AH41" i="45"/>
  <c r="AL41" i="45"/>
  <c r="AP41" i="45"/>
  <c r="AT41" i="45"/>
  <c r="AI41" i="45"/>
  <c r="AM41" i="45"/>
  <c r="AQ41" i="45"/>
  <c r="AU41" i="45"/>
  <c r="AJ41" i="45"/>
  <c r="AN41" i="45"/>
  <c r="AR41" i="45"/>
  <c r="AV41" i="45"/>
  <c r="AH75" i="45"/>
  <c r="AL75" i="45"/>
  <c r="AP75" i="45"/>
  <c r="AT75" i="45"/>
  <c r="AI75" i="45"/>
  <c r="AM75" i="45"/>
  <c r="AQ75" i="45"/>
  <c r="AU75" i="45"/>
  <c r="AK75" i="45"/>
  <c r="AO75" i="45"/>
  <c r="AS75" i="45"/>
  <c r="AW75" i="45"/>
  <c r="AR75" i="45"/>
  <c r="AV75" i="45"/>
  <c r="AJ75" i="45"/>
  <c r="AN75" i="45"/>
  <c r="BR124" i="45"/>
  <c r="BR115" i="45" s="1"/>
  <c r="AW158" i="45"/>
  <c r="AS158" i="45"/>
  <c r="AO158" i="45"/>
  <c r="AK158" i="45"/>
  <c r="AV158" i="45"/>
  <c r="AR158" i="45"/>
  <c r="AN158" i="45"/>
  <c r="AJ158" i="45"/>
  <c r="AT158" i="45"/>
  <c r="AP158" i="45"/>
  <c r="AL158" i="45"/>
  <c r="AH158" i="45"/>
  <c r="AU158" i="45"/>
  <c r="AQ158" i="45"/>
  <c r="AM158" i="45"/>
  <c r="AI158" i="45"/>
  <c r="AJ90" i="45"/>
  <c r="AN90" i="45"/>
  <c r="AR90" i="45"/>
  <c r="AV90" i="45"/>
  <c r="AK90" i="45"/>
  <c r="AO90" i="45"/>
  <c r="AS90" i="45"/>
  <c r="AW90" i="45"/>
  <c r="AH90" i="45"/>
  <c r="AL90" i="45"/>
  <c r="AP90" i="45"/>
  <c r="AT90" i="45"/>
  <c r="AI90" i="45"/>
  <c r="AM90" i="45"/>
  <c r="AQ90" i="45"/>
  <c r="AU90" i="45"/>
  <c r="M89" i="45"/>
  <c r="BT89" i="45" s="1"/>
  <c r="P89" i="45"/>
  <c r="BW89" i="45" s="1"/>
  <c r="N89" i="45"/>
  <c r="BU89" i="45" s="1"/>
  <c r="L89" i="45"/>
  <c r="R89" i="45"/>
  <c r="BY89" i="45" s="1"/>
  <c r="BR89" i="45"/>
  <c r="Q89" i="45"/>
  <c r="BX89" i="45" s="1"/>
  <c r="O89" i="45"/>
  <c r="BV89" i="45" s="1"/>
  <c r="BS48" i="45"/>
  <c r="BS46" i="45" s="1"/>
  <c r="G8" i="65" s="1"/>
  <c r="T48" i="45"/>
  <c r="U48" i="45" s="1"/>
  <c r="S48" i="45"/>
  <c r="J48" i="45" s="1"/>
  <c r="BU110" i="45"/>
  <c r="T110" i="45"/>
  <c r="U110" i="45" s="1"/>
  <c r="S110" i="45"/>
  <c r="J110" i="45" s="1"/>
  <c r="BS164" i="45"/>
  <c r="S164" i="45"/>
  <c r="J164" i="45" s="1"/>
  <c r="T164" i="45"/>
  <c r="U164" i="45" s="1"/>
  <c r="AK40" i="45"/>
  <c r="AO40" i="45"/>
  <c r="AS40" i="45"/>
  <c r="AW40" i="45"/>
  <c r="AH40" i="45"/>
  <c r="AL40" i="45"/>
  <c r="AP40" i="45"/>
  <c r="AT40" i="45"/>
  <c r="AI40" i="45"/>
  <c r="AM40" i="45"/>
  <c r="AQ40" i="45"/>
  <c r="AU40" i="45"/>
  <c r="AJ40" i="45"/>
  <c r="AN40" i="45"/>
  <c r="AR40" i="45"/>
  <c r="AV40" i="45"/>
  <c r="AX49" i="45"/>
  <c r="BQ127" i="45"/>
  <c r="E16" i="65" s="1"/>
  <c r="F16" i="65"/>
  <c r="BS189" i="45"/>
  <c r="S189" i="45"/>
  <c r="J189" i="45" s="1"/>
  <c r="T189" i="45"/>
  <c r="U189" i="45" s="1"/>
  <c r="BT188" i="45"/>
  <c r="S188" i="45"/>
  <c r="J188" i="45" s="1"/>
  <c r="T188" i="45"/>
  <c r="U188" i="45" s="1"/>
  <c r="BU122" i="45"/>
  <c r="BU115" i="45" s="1"/>
  <c r="I15" i="65" s="1"/>
  <c r="T122" i="45"/>
  <c r="U122" i="45" s="1"/>
  <c r="S122" i="45"/>
  <c r="J122" i="45" s="1"/>
  <c r="AX59" i="45"/>
  <c r="BS91" i="45"/>
  <c r="S91" i="45"/>
  <c r="J91" i="45" s="1"/>
  <c r="T91" i="45"/>
  <c r="U91" i="45" s="1"/>
  <c r="BS79" i="45"/>
  <c r="S79" i="45"/>
  <c r="J79" i="45" s="1"/>
  <c r="T79" i="45"/>
  <c r="U79" i="45" s="1"/>
  <c r="N31" i="45"/>
  <c r="BU31" i="45" s="1"/>
  <c r="M31" i="45"/>
  <c r="BT31" i="45" s="1"/>
  <c r="R31" i="45"/>
  <c r="BY31" i="45" s="1"/>
  <c r="L31" i="45"/>
  <c r="Q31" i="45"/>
  <c r="BX31" i="45" s="1"/>
  <c r="P31" i="45"/>
  <c r="BW31" i="45" s="1"/>
  <c r="O31" i="45"/>
  <c r="BV31" i="45" s="1"/>
  <c r="BR31" i="45"/>
  <c r="BV190" i="45"/>
  <c r="S190" i="45"/>
  <c r="J190" i="45" s="1"/>
  <c r="T190" i="45"/>
  <c r="U190" i="45" s="1"/>
  <c r="AX161" i="45"/>
  <c r="AX119" i="45"/>
  <c r="Z78" i="45"/>
  <c r="AA78" i="45"/>
  <c r="BS184" i="45"/>
  <c r="T184" i="45"/>
  <c r="U184" i="45" s="1"/>
  <c r="S184" i="45"/>
  <c r="J184" i="45" s="1"/>
  <c r="BT165" i="45"/>
  <c r="O143" i="45"/>
  <c r="BV143" i="45" s="1"/>
  <c r="BV133" i="45" s="1"/>
  <c r="J17" i="65" s="1"/>
  <c r="M143" i="45"/>
  <c r="BT143" i="45" s="1"/>
  <c r="BT133" i="45" s="1"/>
  <c r="H17" i="65" s="1"/>
  <c r="N143" i="45"/>
  <c r="BU143" i="45" s="1"/>
  <c r="Q143" i="45"/>
  <c r="BX143" i="45" s="1"/>
  <c r="P143" i="45"/>
  <c r="BW143" i="45" s="1"/>
  <c r="R143" i="45"/>
  <c r="BY143" i="45" s="1"/>
  <c r="BY133" i="45" s="1"/>
  <c r="M17" i="65" s="1"/>
  <c r="BR143" i="45"/>
  <c r="L143" i="45"/>
  <c r="BS92" i="45"/>
  <c r="S92" i="45"/>
  <c r="J92" i="45" s="1"/>
  <c r="T92" i="45"/>
  <c r="U92" i="45" s="1"/>
  <c r="BS173" i="45"/>
  <c r="T173" i="45"/>
  <c r="U173" i="45" s="1"/>
  <c r="S173" i="45"/>
  <c r="J173" i="45" s="1"/>
  <c r="BW97" i="45"/>
  <c r="S97" i="45"/>
  <c r="J97" i="45" s="1"/>
  <c r="T97" i="45"/>
  <c r="U97" i="45" s="1"/>
  <c r="AX26" i="45"/>
  <c r="BS105" i="45"/>
  <c r="S105" i="45"/>
  <c r="J105" i="45" s="1"/>
  <c r="T105" i="45"/>
  <c r="U105" i="45" s="1"/>
  <c r="BS99" i="45"/>
  <c r="T99" i="45"/>
  <c r="U99" i="45" s="1"/>
  <c r="S99" i="45"/>
  <c r="J99" i="45" s="1"/>
  <c r="AH30" i="45"/>
  <c r="AL30" i="45"/>
  <c r="AP30" i="45"/>
  <c r="AT30" i="45"/>
  <c r="AI30" i="45"/>
  <c r="AM30" i="45"/>
  <c r="AQ30" i="45"/>
  <c r="AU30" i="45"/>
  <c r="AJ30" i="45"/>
  <c r="AN30" i="45"/>
  <c r="AR30" i="45"/>
  <c r="AV30" i="45"/>
  <c r="AK30" i="45"/>
  <c r="AO30" i="45"/>
  <c r="AS30" i="45"/>
  <c r="AW30" i="45"/>
  <c r="AI33" i="45"/>
  <c r="AM33" i="45"/>
  <c r="AQ33" i="45"/>
  <c r="AU33" i="45"/>
  <c r="AJ33" i="45"/>
  <c r="AN33" i="45"/>
  <c r="AR33" i="45"/>
  <c r="AV33" i="45"/>
  <c r="AH33" i="45"/>
  <c r="AL33" i="45"/>
  <c r="AP33" i="45"/>
  <c r="AT33" i="45"/>
  <c r="AO33" i="45"/>
  <c r="AS33" i="45"/>
  <c r="AW33" i="45"/>
  <c r="AK33" i="45"/>
  <c r="AH76" i="45"/>
  <c r="AL76" i="45"/>
  <c r="AI76" i="45"/>
  <c r="AM76" i="45"/>
  <c r="AQ76" i="45"/>
  <c r="AU76" i="45"/>
  <c r="AK76" i="45"/>
  <c r="AO76" i="45"/>
  <c r="AS76" i="45"/>
  <c r="AW76" i="45"/>
  <c r="AP76" i="45"/>
  <c r="AR76" i="45"/>
  <c r="AJ76" i="45"/>
  <c r="AT76" i="45"/>
  <c r="AN76" i="45"/>
  <c r="AV76" i="45"/>
  <c r="AI112" i="45"/>
  <c r="AM112" i="45"/>
  <c r="AQ112" i="45"/>
  <c r="AU112" i="45"/>
  <c r="AK112" i="45"/>
  <c r="AO112" i="45"/>
  <c r="AS112" i="45"/>
  <c r="AW112" i="45"/>
  <c r="AN112" i="45"/>
  <c r="AV112" i="45"/>
  <c r="AH112" i="45"/>
  <c r="AP112" i="45"/>
  <c r="AJ112" i="45"/>
  <c r="AR112" i="45"/>
  <c r="AL112" i="45"/>
  <c r="AT112" i="45"/>
  <c r="BU160" i="45"/>
  <c r="S160" i="45"/>
  <c r="J160" i="45" s="1"/>
  <c r="T160" i="45"/>
  <c r="U160" i="45" s="1"/>
  <c r="BW95" i="45"/>
  <c r="T95" i="45"/>
  <c r="U95" i="45" s="1"/>
  <c r="S95" i="45"/>
  <c r="J95" i="45" s="1"/>
  <c r="AX183" i="45"/>
  <c r="AX151" i="45"/>
  <c r="N73" i="45"/>
  <c r="BU73" i="45" s="1"/>
  <c r="L73" i="45"/>
  <c r="BS73" i="45" s="1"/>
  <c r="BR73" i="45"/>
  <c r="P73" i="45"/>
  <c r="BW73" i="45" s="1"/>
  <c r="BW71" i="45" s="1"/>
  <c r="K11" i="65" s="1"/>
  <c r="M73" i="45"/>
  <c r="BT73" i="45" s="1"/>
  <c r="O73" i="45"/>
  <c r="BV73" i="45" s="1"/>
  <c r="BV71" i="45" s="1"/>
  <c r="J11" i="65" s="1"/>
  <c r="BT60" i="45"/>
  <c r="BR58" i="45"/>
  <c r="BR56" i="45" s="1"/>
  <c r="M58" i="45"/>
  <c r="BT58" i="45" s="1"/>
  <c r="Q58" i="45"/>
  <c r="BX58" i="45" s="1"/>
  <c r="R58" i="45"/>
  <c r="BY58" i="45" s="1"/>
  <c r="BY56" i="45" s="1"/>
  <c r="M9" i="65" s="1"/>
  <c r="O58" i="45"/>
  <c r="BV58" i="45" s="1"/>
  <c r="P58" i="45"/>
  <c r="BW58" i="45" s="1"/>
  <c r="N58" i="45"/>
  <c r="BU58" i="45" s="1"/>
  <c r="L58" i="45"/>
  <c r="BS121" i="45"/>
  <c r="T121" i="45"/>
  <c r="U121" i="45" s="1"/>
  <c r="S121" i="45"/>
  <c r="J121" i="45" s="1"/>
  <c r="BY55" i="45"/>
  <c r="BY46" i="45" s="1"/>
  <c r="M8" i="65" s="1"/>
  <c r="T55" i="45"/>
  <c r="U55" i="45" s="1"/>
  <c r="S55" i="45"/>
  <c r="J55" i="45" s="1"/>
  <c r="BU159" i="45"/>
  <c r="T159" i="45"/>
  <c r="U159" i="45" s="1"/>
  <c r="S159" i="45"/>
  <c r="J159" i="45" s="1"/>
  <c r="AX70" i="45"/>
  <c r="BT178" i="45"/>
  <c r="S178" i="45"/>
  <c r="J178" i="45" s="1"/>
  <c r="T178" i="45"/>
  <c r="U178" i="45" s="1"/>
  <c r="BV175" i="45"/>
  <c r="BT101" i="45"/>
  <c r="BW94" i="45"/>
  <c r="S94" i="45"/>
  <c r="J94" i="45" s="1"/>
  <c r="T94" i="45"/>
  <c r="U94" i="45" s="1"/>
  <c r="BS83" i="45"/>
  <c r="S83" i="45"/>
  <c r="J83" i="45" s="1"/>
  <c r="T83" i="45"/>
  <c r="U83" i="45" s="1"/>
  <c r="AI32" i="45"/>
  <c r="AM32" i="45"/>
  <c r="AQ32" i="45"/>
  <c r="AU32" i="45"/>
  <c r="AJ32" i="45"/>
  <c r="AN32" i="45"/>
  <c r="AR32" i="45"/>
  <c r="AV32" i="45"/>
  <c r="AH32" i="45"/>
  <c r="AL32" i="45"/>
  <c r="AP32" i="45"/>
  <c r="AT32" i="45"/>
  <c r="AO32" i="45"/>
  <c r="AS32" i="45"/>
  <c r="AW32" i="45"/>
  <c r="AK32" i="45"/>
  <c r="AE9" i="53"/>
  <c r="AF9" i="53"/>
  <c r="AS9" i="53"/>
  <c r="X9" i="53"/>
  <c r="AP9" i="53"/>
  <c r="AU9" i="53"/>
  <c r="AN9" i="53"/>
  <c r="AQ9" i="53" s="1"/>
  <c r="AK9" i="53"/>
  <c r="AD9" i="53"/>
  <c r="AI9" i="53"/>
  <c r="AJ9" i="53"/>
  <c r="AL9" i="53"/>
  <c r="W9" i="53"/>
  <c r="AB9" i="53"/>
  <c r="AG9" i="53" s="1"/>
  <c r="AT9" i="53"/>
  <c r="AH9" i="53"/>
  <c r="AM9" i="53" s="1"/>
  <c r="AC9" i="53"/>
  <c r="V9" i="53"/>
  <c r="AR9" i="53"/>
  <c r="AV9" i="53" s="1"/>
  <c r="AO9" i="53"/>
  <c r="AA7" i="54"/>
  <c r="AG7" i="54"/>
  <c r="AQ7" i="54"/>
  <c r="AM7" i="54"/>
  <c r="AV7" i="54"/>
  <c r="Z7" i="54"/>
  <c r="BB137" i="45"/>
  <c r="BB40" i="45"/>
  <c r="BB70" i="45"/>
  <c r="N192" i="45"/>
  <c r="BU192" i="45" s="1"/>
  <c r="BR192" i="45"/>
  <c r="Q57" i="45"/>
  <c r="BX57" i="45" s="1"/>
  <c r="L192" i="45"/>
  <c r="O57" i="45"/>
  <c r="BV57" i="45" s="1"/>
  <c r="BX71" i="45"/>
  <c r="L11" i="65" s="1"/>
  <c r="M196" i="45"/>
  <c r="BT196" i="45" s="1"/>
  <c r="L57" i="45"/>
  <c r="AG119" i="45"/>
  <c r="V90" i="45"/>
  <c r="AE90" i="45"/>
  <c r="AC90" i="45"/>
  <c r="BC90" i="45"/>
  <c r="BE90" i="45"/>
  <c r="AF90" i="45"/>
  <c r="W90" i="45"/>
  <c r="AY90" i="45"/>
  <c r="AB90" i="45"/>
  <c r="Y90" i="45"/>
  <c r="BA90" i="45"/>
  <c r="X90" i="45"/>
  <c r="BD90" i="45"/>
  <c r="AD90" i="45"/>
  <c r="BF90" i="45"/>
  <c r="AZ90" i="45"/>
  <c r="AA119" i="45"/>
  <c r="Z119" i="45"/>
  <c r="M57" i="45"/>
  <c r="BT57" i="45" s="1"/>
  <c r="N57" i="45"/>
  <c r="BU57" i="45" s="1"/>
  <c r="BU56" i="45" s="1"/>
  <c r="I9" i="65" s="1"/>
  <c r="AD158" i="45"/>
  <c r="AF158" i="45"/>
  <c r="V158" i="45"/>
  <c r="AE158" i="45"/>
  <c r="AB158" i="45"/>
  <c r="X158" i="45"/>
  <c r="BA158" i="45"/>
  <c r="BE158" i="45"/>
  <c r="AY158" i="45"/>
  <c r="BF158" i="45"/>
  <c r="W158" i="45"/>
  <c r="BC158" i="45"/>
  <c r="AC158" i="45"/>
  <c r="Y158" i="45"/>
  <c r="AZ158" i="45"/>
  <c r="BD158" i="45"/>
  <c r="P57" i="45"/>
  <c r="BW57" i="45" s="1"/>
  <c r="BW56" i="45" s="1"/>
  <c r="K9" i="65" s="1"/>
  <c r="P85" i="45"/>
  <c r="BW85" i="45" s="1"/>
  <c r="Q87" i="45"/>
  <c r="BX87" i="45" s="1"/>
  <c r="R85" i="45"/>
  <c r="BY85" i="45" s="1"/>
  <c r="BG40" i="45"/>
  <c r="BF108" i="45"/>
  <c r="AZ108" i="45"/>
  <c r="AE108" i="45"/>
  <c r="AB108" i="45"/>
  <c r="AF108" i="45"/>
  <c r="BC108" i="45"/>
  <c r="BD108" i="45"/>
  <c r="AC108" i="45"/>
  <c r="Y108" i="45"/>
  <c r="AD108" i="45"/>
  <c r="BE108" i="45"/>
  <c r="W108" i="45"/>
  <c r="X108" i="45"/>
  <c r="AY108" i="45"/>
  <c r="V108" i="45"/>
  <c r="BA108" i="45"/>
  <c r="BB129" i="45"/>
  <c r="AE150" i="45"/>
  <c r="N43" i="45"/>
  <c r="BU43" i="45" s="1"/>
  <c r="M85" i="45"/>
  <c r="BT85" i="45" s="1"/>
  <c r="N85" i="45"/>
  <c r="BU85" i="45" s="1"/>
  <c r="L85" i="45"/>
  <c r="BB59" i="45"/>
  <c r="AG59" i="45"/>
  <c r="BR68" i="45"/>
  <c r="BR65" i="45" s="1"/>
  <c r="N68" i="45"/>
  <c r="BU68" i="45" s="1"/>
  <c r="BU65" i="45" s="1"/>
  <c r="I10" i="65" s="1"/>
  <c r="Q68" i="45"/>
  <c r="BX68" i="45" s="1"/>
  <c r="BX65" i="45" s="1"/>
  <c r="L10" i="65" s="1"/>
  <c r="R68" i="45"/>
  <c r="BY68" i="45" s="1"/>
  <c r="BY65" i="45" s="1"/>
  <c r="M10" i="65" s="1"/>
  <c r="L68" i="45"/>
  <c r="O68" i="45"/>
  <c r="BV68" i="45" s="1"/>
  <c r="BV65" i="45" s="1"/>
  <c r="J10" i="65" s="1"/>
  <c r="M68" i="45"/>
  <c r="BT68" i="45" s="1"/>
  <c r="BT65" i="45" s="1"/>
  <c r="H10" i="65" s="1"/>
  <c r="P68" i="45"/>
  <c r="BW68" i="45" s="1"/>
  <c r="BW65" i="45" s="1"/>
  <c r="K10" i="65" s="1"/>
  <c r="AG183" i="45"/>
  <c r="BB49" i="45"/>
  <c r="R114" i="45"/>
  <c r="BY114" i="45" s="1"/>
  <c r="BY104" i="45" s="1"/>
  <c r="M14" i="65" s="1"/>
  <c r="Q85" i="45"/>
  <c r="BX85" i="45" s="1"/>
  <c r="O85" i="45"/>
  <c r="BV85" i="45" s="1"/>
  <c r="P87" i="45"/>
  <c r="BW87" i="45" s="1"/>
  <c r="M86" i="45"/>
  <c r="BT86" i="45" s="1"/>
  <c r="O86" i="45"/>
  <c r="BV86" i="45" s="1"/>
  <c r="M124" i="45"/>
  <c r="BT124" i="45" s="1"/>
  <c r="BT115" i="45" s="1"/>
  <c r="H15" i="65" s="1"/>
  <c r="Z171" i="45"/>
  <c r="AA171" i="45"/>
  <c r="Z183" i="45"/>
  <c r="AA183" i="45"/>
  <c r="BG183" i="45"/>
  <c r="L102" i="45"/>
  <c r="O87" i="45"/>
  <c r="BV87" i="45" s="1"/>
  <c r="AE174" i="45"/>
  <c r="AC174" i="45"/>
  <c r="BC174" i="45"/>
  <c r="AY174" i="45"/>
  <c r="Y174" i="45"/>
  <c r="BA174" i="45"/>
  <c r="V174" i="45"/>
  <c r="AB174" i="45"/>
  <c r="X174" i="45"/>
  <c r="BF174" i="45"/>
  <c r="AZ174" i="45"/>
  <c r="BE174" i="45"/>
  <c r="W174" i="45"/>
  <c r="BD174" i="45"/>
  <c r="AD174" i="45"/>
  <c r="AF174" i="45"/>
  <c r="Z59" i="45"/>
  <c r="N102" i="45"/>
  <c r="BU102" i="45" s="1"/>
  <c r="BU93" i="45" s="1"/>
  <c r="I13" i="65" s="1"/>
  <c r="M87" i="45"/>
  <c r="BT87" i="45" s="1"/>
  <c r="N87" i="45"/>
  <c r="BU87" i="45" s="1"/>
  <c r="BU84" i="45" s="1"/>
  <c r="I12" i="65" s="1"/>
  <c r="AD69" i="45"/>
  <c r="AC69" i="45"/>
  <c r="BE69" i="45"/>
  <c r="AF69" i="45"/>
  <c r="AE69" i="45"/>
  <c r="BC69" i="45"/>
  <c r="X69" i="45"/>
  <c r="BD69" i="45"/>
  <c r="AY69" i="45"/>
  <c r="V69" i="45"/>
  <c r="BA69" i="45"/>
  <c r="BF69" i="45"/>
  <c r="AZ69" i="45"/>
  <c r="Y69" i="45"/>
  <c r="AB69" i="45"/>
  <c r="W69" i="45"/>
  <c r="BG59" i="45"/>
  <c r="BG49" i="45"/>
  <c r="R102" i="45"/>
  <c r="BY102" i="45" s="1"/>
  <c r="N114" i="45"/>
  <c r="BU114" i="45" s="1"/>
  <c r="BS124" i="45"/>
  <c r="T124" i="45"/>
  <c r="U124" i="45" s="1"/>
  <c r="AG25" i="45"/>
  <c r="BS86" i="45"/>
  <c r="S86" i="45"/>
  <c r="J86" i="45" s="1"/>
  <c r="F15" i="65"/>
  <c r="BQ115" i="45"/>
  <c r="E15" i="65" s="1"/>
  <c r="BD41" i="45"/>
  <c r="M102" i="45"/>
  <c r="BT102" i="45" s="1"/>
  <c r="L114" i="45"/>
  <c r="BS114" i="45" s="1"/>
  <c r="BW84" i="45"/>
  <c r="K12" i="65" s="1"/>
  <c r="L87" i="45"/>
  <c r="R87" i="45"/>
  <c r="BY87" i="45" s="1"/>
  <c r="R162" i="45"/>
  <c r="BY162" i="45" s="1"/>
  <c r="BR162" i="45"/>
  <c r="M162" i="45"/>
  <c r="BT162" i="45" s="1"/>
  <c r="O162" i="45"/>
  <c r="BV162" i="45" s="1"/>
  <c r="L162" i="45"/>
  <c r="Q162" i="45"/>
  <c r="BX162" i="45" s="1"/>
  <c r="P162" i="45"/>
  <c r="BW162" i="45" s="1"/>
  <c r="N162" i="45"/>
  <c r="BU162" i="45" s="1"/>
  <c r="BS66" i="45"/>
  <c r="T66" i="45"/>
  <c r="U66" i="45" s="1"/>
  <c r="S66" i="45"/>
  <c r="J66" i="45" s="1"/>
  <c r="BS192" i="45"/>
  <c r="S192" i="45"/>
  <c r="J192" i="45" s="1"/>
  <c r="T192" i="45"/>
  <c r="U192" i="45" s="1"/>
  <c r="BA150" i="45"/>
  <c r="BR196" i="45"/>
  <c r="P195" i="45"/>
  <c r="BW195" i="45" s="1"/>
  <c r="BS57" i="45"/>
  <c r="BS87" i="45"/>
  <c r="BU46" i="45"/>
  <c r="I8" i="65" s="1"/>
  <c r="AZ150" i="45"/>
  <c r="Q114" i="45"/>
  <c r="BX114" i="45" s="1"/>
  <c r="BX104" i="45" s="1"/>
  <c r="L14" i="65" s="1"/>
  <c r="Q196" i="45"/>
  <c r="BX196" i="45" s="1"/>
  <c r="BX170" i="45" s="1"/>
  <c r="L20" i="65" s="1"/>
  <c r="L195" i="45"/>
  <c r="BG137" i="45"/>
  <c r="R195" i="45"/>
  <c r="BY195" i="45" s="1"/>
  <c r="BS85" i="45"/>
  <c r="Q5" i="45"/>
  <c r="BX5" i="45" s="1"/>
  <c r="N5" i="45"/>
  <c r="BU5" i="45" s="1"/>
  <c r="BV93" i="45"/>
  <c r="J13" i="65" s="1"/>
  <c r="S16" i="54"/>
  <c r="J16" i="54" s="1"/>
  <c r="T103" i="45"/>
  <c r="U103" i="45" s="1"/>
  <c r="AD103" i="45" s="1"/>
  <c r="S103" i="45"/>
  <c r="J103" i="45" s="1"/>
  <c r="AJ16" i="54"/>
  <c r="T19" i="47"/>
  <c r="U19" i="47" s="1"/>
  <c r="AI19" i="47" s="1"/>
  <c r="S19" i="47"/>
  <c r="J19" i="47" s="1"/>
  <c r="BR34" i="45"/>
  <c r="O34" i="45"/>
  <c r="BV34" i="45" s="1"/>
  <c r="P34" i="45"/>
  <c r="BW34" i="45" s="1"/>
  <c r="R34" i="45"/>
  <c r="BY34" i="45" s="1"/>
  <c r="N34" i="45"/>
  <c r="BU34" i="45" s="1"/>
  <c r="L34" i="45"/>
  <c r="Q34" i="45"/>
  <c r="BX34" i="45" s="1"/>
  <c r="M34" i="45"/>
  <c r="BT34" i="45" s="1"/>
  <c r="T13" i="46"/>
  <c r="U13" i="46" s="1"/>
  <c r="N195" i="45"/>
  <c r="BU195" i="45" s="1"/>
  <c r="BU170" i="45" s="1"/>
  <c r="I20" i="65" s="1"/>
  <c r="BR195" i="45"/>
  <c r="M195" i="45"/>
  <c r="BT195" i="45" s="1"/>
  <c r="BT170" i="45" s="1"/>
  <c r="H20" i="65" s="1"/>
  <c r="O195" i="45"/>
  <c r="BV195" i="45" s="1"/>
  <c r="T31" i="61"/>
  <c r="U31" i="61" s="1"/>
  <c r="S31" i="61"/>
  <c r="J31" i="61" s="1"/>
  <c r="BS195" i="45"/>
  <c r="O196" i="45"/>
  <c r="BV196" i="45" s="1"/>
  <c r="R196" i="45"/>
  <c r="BY196" i="45" s="1"/>
  <c r="P196" i="45"/>
  <c r="BW196" i="45" s="1"/>
  <c r="L196" i="45"/>
  <c r="BS196" i="45" s="1"/>
  <c r="Z32" i="61"/>
  <c r="BS166" i="45"/>
  <c r="T166" i="45"/>
  <c r="U166" i="45" s="1"/>
  <c r="S166" i="45"/>
  <c r="J166" i="45" s="1"/>
  <c r="BR168" i="45"/>
  <c r="R168" i="45"/>
  <c r="BY168" i="45" s="1"/>
  <c r="M168" i="45"/>
  <c r="BT168" i="45" s="1"/>
  <c r="Q168" i="45"/>
  <c r="BX168" i="45" s="1"/>
  <c r="N168" i="45"/>
  <c r="BU168" i="45" s="1"/>
  <c r="P168" i="45"/>
  <c r="BW168" i="45" s="1"/>
  <c r="O168" i="45"/>
  <c r="BV168" i="45" s="1"/>
  <c r="L168" i="45"/>
  <c r="Z15" i="60"/>
  <c r="AK17" i="60"/>
  <c r="AJ17" i="60"/>
  <c r="AL17" i="60"/>
  <c r="AR17" i="60"/>
  <c r="AI17" i="60"/>
  <c r="AC17" i="60"/>
  <c r="AB17" i="60"/>
  <c r="AH17" i="60"/>
  <c r="AF17" i="60"/>
  <c r="AE17" i="60"/>
  <c r="AS17" i="60"/>
  <c r="Y17" i="60"/>
  <c r="AT17" i="60"/>
  <c r="AD17" i="60"/>
  <c r="X17" i="60"/>
  <c r="W17" i="60"/>
  <c r="AO17" i="60"/>
  <c r="AN17" i="60"/>
  <c r="AP17" i="60"/>
  <c r="V17" i="60"/>
  <c r="AU17" i="60"/>
  <c r="Z16" i="60"/>
  <c r="S18" i="60"/>
  <c r="J18" i="60" s="1"/>
  <c r="T18" i="60"/>
  <c r="U18" i="60" s="1"/>
  <c r="P169" i="45"/>
  <c r="BW169" i="45" s="1"/>
  <c r="N169" i="45"/>
  <c r="BU169" i="45" s="1"/>
  <c r="O169" i="45"/>
  <c r="BV169" i="45" s="1"/>
  <c r="M169" i="45"/>
  <c r="BT169" i="45" s="1"/>
  <c r="BR169" i="45"/>
  <c r="L169" i="45"/>
  <c r="R169" i="45"/>
  <c r="BY169" i="45" s="1"/>
  <c r="Q169" i="45"/>
  <c r="BX169" i="45" s="1"/>
  <c r="AE18" i="59"/>
  <c r="AH18" i="59"/>
  <c r="AN18" i="59"/>
  <c r="AL16" i="59"/>
  <c r="AP18" i="59"/>
  <c r="AT18" i="59"/>
  <c r="AR18" i="59"/>
  <c r="Y18" i="59"/>
  <c r="AT16" i="59"/>
  <c r="Y16" i="59"/>
  <c r="AB18" i="59"/>
  <c r="AF18" i="59"/>
  <c r="AU18" i="59"/>
  <c r="W18" i="59"/>
  <c r="AE16" i="59"/>
  <c r="Z14" i="59"/>
  <c r="Z17" i="59"/>
  <c r="AD16" i="59"/>
  <c r="AK16" i="59"/>
  <c r="AN16" i="59"/>
  <c r="W16" i="59"/>
  <c r="AH16" i="59"/>
  <c r="AI16" i="59"/>
  <c r="AP16" i="59"/>
  <c r="X16" i="59"/>
  <c r="AJ16" i="59"/>
  <c r="AU16" i="59"/>
  <c r="AO16" i="59"/>
  <c r="AR16" i="59"/>
  <c r="V16" i="59"/>
  <c r="AC16" i="59"/>
  <c r="AS16" i="59"/>
  <c r="Z16" i="59"/>
  <c r="V18" i="59"/>
  <c r="AI18" i="59"/>
  <c r="AJ18" i="59"/>
  <c r="AO18" i="59"/>
  <c r="X16" i="58"/>
  <c r="AE16" i="58"/>
  <c r="AL16" i="58"/>
  <c r="AP16" i="58"/>
  <c r="AU16" i="58"/>
  <c r="AH16" i="58"/>
  <c r="AO16" i="58"/>
  <c r="AJ16" i="58"/>
  <c r="V16" i="58"/>
  <c r="AR16" i="58"/>
  <c r="AI16" i="58"/>
  <c r="AT16" i="58"/>
  <c r="AS16" i="58"/>
  <c r="W16" i="58"/>
  <c r="AC16" i="58"/>
  <c r="AB16" i="58"/>
  <c r="AN16" i="58"/>
  <c r="AD16" i="58"/>
  <c r="AK16" i="58"/>
  <c r="Z17" i="56"/>
  <c r="Z16" i="56"/>
  <c r="Z125" i="45"/>
  <c r="AA125" i="45"/>
  <c r="AG125" i="45"/>
  <c r="BG125" i="45"/>
  <c r="BB125" i="45"/>
  <c r="S112" i="45"/>
  <c r="J112" i="45" s="1"/>
  <c r="AZ112" i="45"/>
  <c r="AC112" i="45"/>
  <c r="BD112" i="45"/>
  <c r="W112" i="45"/>
  <c r="AB112" i="45"/>
  <c r="X112" i="45"/>
  <c r="AF112" i="45"/>
  <c r="Y112" i="45"/>
  <c r="BC112" i="45"/>
  <c r="AD112" i="45"/>
  <c r="V112" i="45"/>
  <c r="AE112" i="45"/>
  <c r="BF112" i="45"/>
  <c r="BE112" i="45"/>
  <c r="BA112" i="45"/>
  <c r="AY112" i="45"/>
  <c r="Z14" i="55"/>
  <c r="M114" i="45"/>
  <c r="BT114" i="45" s="1"/>
  <c r="BT104" i="45" s="1"/>
  <c r="H14" i="65" s="1"/>
  <c r="BR114" i="45"/>
  <c r="AL15" i="55"/>
  <c r="V15" i="55"/>
  <c r="O114" i="45"/>
  <c r="BV114" i="45" s="1"/>
  <c r="BV104" i="45" s="1"/>
  <c r="J14" i="65" s="1"/>
  <c r="AU15" i="55"/>
  <c r="AF15" i="55"/>
  <c r="AJ15" i="55"/>
  <c r="W15" i="55"/>
  <c r="AC15" i="55"/>
  <c r="AP15" i="55"/>
  <c r="AD15" i="55"/>
  <c r="AH15" i="55"/>
  <c r="X15" i="55"/>
  <c r="AE15" i="55"/>
  <c r="AK15" i="55"/>
  <c r="AT15" i="55"/>
  <c r="AN15" i="55"/>
  <c r="Y15" i="55"/>
  <c r="AR15" i="55"/>
  <c r="AB15" i="55"/>
  <c r="AI15" i="55"/>
  <c r="Y113" i="45"/>
  <c r="BE113" i="45"/>
  <c r="X113" i="45"/>
  <c r="AZ113" i="45"/>
  <c r="AD113" i="45"/>
  <c r="AE113" i="45"/>
  <c r="BA113" i="45"/>
  <c r="AC113" i="45"/>
  <c r="AF113" i="45"/>
  <c r="BC113" i="45"/>
  <c r="V113" i="45"/>
  <c r="BD113" i="45"/>
  <c r="AB113" i="45"/>
  <c r="AY113" i="45"/>
  <c r="BF113" i="45"/>
  <c r="W113" i="45"/>
  <c r="Z16" i="55"/>
  <c r="P102" i="45"/>
  <c r="BW102" i="45" s="1"/>
  <c r="BW93" i="45" s="1"/>
  <c r="K13" i="65" s="1"/>
  <c r="BR102" i="45"/>
  <c r="BR93" i="45" s="1"/>
  <c r="BQ93" i="45" s="1"/>
  <c r="E13" i="65" s="1"/>
  <c r="AO16" i="54"/>
  <c r="AH16" i="54"/>
  <c r="Q102" i="45"/>
  <c r="BX102" i="45" s="1"/>
  <c r="BX93" i="45" s="1"/>
  <c r="L13" i="65" s="1"/>
  <c r="W16" i="54"/>
  <c r="AR16" i="54"/>
  <c r="Z14" i="54"/>
  <c r="V16" i="54"/>
  <c r="AE16" i="54"/>
  <c r="X16" i="54"/>
  <c r="Y16" i="54"/>
  <c r="AU16" i="54"/>
  <c r="AP16" i="54"/>
  <c r="AD16" i="54"/>
  <c r="AN16" i="54"/>
  <c r="AS16" i="54"/>
  <c r="AL16" i="54"/>
  <c r="AF16" i="54"/>
  <c r="AK16" i="54"/>
  <c r="AT16" i="54"/>
  <c r="AI16" i="54"/>
  <c r="AB16" i="54"/>
  <c r="BE103" i="45"/>
  <c r="Y103" i="45"/>
  <c r="AZ103" i="45"/>
  <c r="AC103" i="45"/>
  <c r="BA103" i="45"/>
  <c r="AY103" i="45"/>
  <c r="Z15" i="54"/>
  <c r="BS102" i="45"/>
  <c r="F13" i="65"/>
  <c r="Z14" i="53"/>
  <c r="AT15" i="52"/>
  <c r="AH15" i="52"/>
  <c r="Z13" i="52"/>
  <c r="AE15" i="52"/>
  <c r="AR16" i="52"/>
  <c r="AF16" i="52"/>
  <c r="AK16" i="52"/>
  <c r="AT16" i="52"/>
  <c r="AC18" i="52"/>
  <c r="AO18" i="52"/>
  <c r="AL15" i="52"/>
  <c r="Y82" i="45"/>
  <c r="BF82" i="45"/>
  <c r="W82" i="45"/>
  <c r="BC82" i="45"/>
  <c r="BD82" i="45"/>
  <c r="AZ82" i="45"/>
  <c r="BE82" i="45"/>
  <c r="AE82" i="45"/>
  <c r="AD82" i="45"/>
  <c r="AF82" i="45"/>
  <c r="AB82" i="45"/>
  <c r="X82" i="45"/>
  <c r="AY82" i="45"/>
  <c r="BA82" i="45"/>
  <c r="AC82" i="45"/>
  <c r="V82" i="45"/>
  <c r="Z16" i="52"/>
  <c r="AP18" i="52"/>
  <c r="X18" i="52"/>
  <c r="W18" i="52"/>
  <c r="AU18" i="52"/>
  <c r="AD18" i="52"/>
  <c r="Z12" i="52"/>
  <c r="S74" i="45"/>
  <c r="J74" i="45" s="1"/>
  <c r="T74" i="45"/>
  <c r="U74" i="45" s="1"/>
  <c r="BS74" i="45"/>
  <c r="V18" i="52"/>
  <c r="AS18" i="52"/>
  <c r="AJ18" i="52"/>
  <c r="AF18" i="52"/>
  <c r="Z14" i="52"/>
  <c r="Z9" i="52"/>
  <c r="Z8" i="52"/>
  <c r="Z17" i="52"/>
  <c r="Z7" i="52"/>
  <c r="BD75" i="45"/>
  <c r="BC75" i="45"/>
  <c r="AE75" i="45"/>
  <c r="AB75" i="45"/>
  <c r="BE75" i="45"/>
  <c r="AC75" i="45"/>
  <c r="AY75" i="45"/>
  <c r="AD75" i="45"/>
  <c r="X75" i="45"/>
  <c r="AZ75" i="45"/>
  <c r="BF75" i="45"/>
  <c r="W75" i="45"/>
  <c r="V75" i="45"/>
  <c r="Y75" i="45"/>
  <c r="BA75" i="45"/>
  <c r="AF75" i="45"/>
  <c r="Z11" i="52"/>
  <c r="AB76" i="45"/>
  <c r="W76" i="45"/>
  <c r="AD76" i="45"/>
  <c r="Y76" i="45"/>
  <c r="X76" i="45"/>
  <c r="AF76" i="45"/>
  <c r="AE76" i="45"/>
  <c r="AC76" i="45"/>
  <c r="BF76" i="45"/>
  <c r="BA76" i="45"/>
  <c r="AZ76" i="45"/>
  <c r="BC76" i="45"/>
  <c r="V76" i="45"/>
  <c r="BE76" i="45"/>
  <c r="BD76" i="45"/>
  <c r="AY76" i="45"/>
  <c r="AD15" i="52"/>
  <c r="AK15" i="52"/>
  <c r="AN15" i="52"/>
  <c r="W15" i="52"/>
  <c r="AU15" i="52"/>
  <c r="AI15" i="52"/>
  <c r="AP15" i="52"/>
  <c r="X15" i="52"/>
  <c r="AJ15" i="52"/>
  <c r="AF15" i="52"/>
  <c r="AO15" i="52"/>
  <c r="AR15" i="52"/>
  <c r="V15" i="52"/>
  <c r="AC15" i="52"/>
  <c r="Y15" i="52"/>
  <c r="BG70" i="45"/>
  <c r="Z11" i="51"/>
  <c r="AG70" i="45"/>
  <c r="Z70" i="45"/>
  <c r="AA70" i="45"/>
  <c r="W64" i="45"/>
  <c r="AB64" i="45"/>
  <c r="AE64" i="45"/>
  <c r="AF64" i="45"/>
  <c r="AZ64" i="45"/>
  <c r="BC64" i="45"/>
  <c r="BA64" i="45"/>
  <c r="AC64" i="45"/>
  <c r="BE64" i="45"/>
  <c r="BD64" i="45"/>
  <c r="AY64" i="45"/>
  <c r="V64" i="45"/>
  <c r="BF64" i="45"/>
  <c r="AD64" i="45"/>
  <c r="Y64" i="45"/>
  <c r="X64" i="45"/>
  <c r="Z14" i="50"/>
  <c r="AO7" i="49"/>
  <c r="AE7" i="49"/>
  <c r="AK7" i="49"/>
  <c r="V7" i="49"/>
  <c r="AP7" i="49"/>
  <c r="AN7" i="49"/>
  <c r="AB7" i="49"/>
  <c r="X7" i="49"/>
  <c r="AL7" i="49"/>
  <c r="AJ7" i="49"/>
  <c r="BB47" i="45"/>
  <c r="Z15" i="49"/>
  <c r="AH7" i="48"/>
  <c r="M45" i="45"/>
  <c r="BT45" i="45" s="1"/>
  <c r="AO7" i="48"/>
  <c r="AS7" i="48"/>
  <c r="X16" i="48"/>
  <c r="Y16" i="48"/>
  <c r="AU16" i="48"/>
  <c r="W16" i="48"/>
  <c r="Z16" i="48" s="1"/>
  <c r="AJ16" i="48"/>
  <c r="AI16" i="48"/>
  <c r="AB16" i="48"/>
  <c r="AC16" i="48"/>
  <c r="AP16" i="48"/>
  <c r="AT16" i="48"/>
  <c r="AH16" i="48"/>
  <c r="AR16" i="48"/>
  <c r="AF16" i="48"/>
  <c r="AK16" i="48"/>
  <c r="AO16" i="48"/>
  <c r="BA41" i="45"/>
  <c r="AJ7" i="48"/>
  <c r="AL7" i="48"/>
  <c r="X7" i="48"/>
  <c r="AF7" i="48"/>
  <c r="BF41" i="45"/>
  <c r="AP7" i="48"/>
  <c r="AB7" i="48"/>
  <c r="AR7" i="48"/>
  <c r="AD7" i="48"/>
  <c r="V7" i="48"/>
  <c r="AU7" i="48"/>
  <c r="W7" i="48"/>
  <c r="Z10" i="48"/>
  <c r="AJ13" i="48"/>
  <c r="AG40" i="45"/>
  <c r="AA40" i="45"/>
  <c r="Z40" i="45"/>
  <c r="Z11" i="48"/>
  <c r="L43" i="45"/>
  <c r="BS43" i="45" s="1"/>
  <c r="Y7" i="48"/>
  <c r="AI7" i="48"/>
  <c r="AN7" i="48"/>
  <c r="AK7" i="48"/>
  <c r="AT7" i="48"/>
  <c r="AC13" i="48"/>
  <c r="R43" i="45"/>
  <c r="BY43" i="45" s="1"/>
  <c r="BR43" i="45"/>
  <c r="M43" i="45"/>
  <c r="BT43" i="45" s="1"/>
  <c r="P43" i="45"/>
  <c r="BW43" i="45" s="1"/>
  <c r="AN14" i="48"/>
  <c r="Q43" i="45"/>
  <c r="BX43" i="45" s="1"/>
  <c r="Z8" i="48"/>
  <c r="R45" i="45"/>
  <c r="BY45" i="45" s="1"/>
  <c r="O45" i="45"/>
  <c r="BV45" i="45" s="1"/>
  <c r="AI14" i="48"/>
  <c r="P45" i="45"/>
  <c r="BW45" i="45" s="1"/>
  <c r="N45" i="45"/>
  <c r="BU45" i="45" s="1"/>
  <c r="Q45" i="45"/>
  <c r="BX45" i="45" s="1"/>
  <c r="BR45" i="45"/>
  <c r="P44" i="45"/>
  <c r="BW44" i="45" s="1"/>
  <c r="M44" i="45"/>
  <c r="BT44" i="45" s="1"/>
  <c r="L44" i="45"/>
  <c r="BS44" i="45" s="1"/>
  <c r="V15" i="48"/>
  <c r="AU15" i="48"/>
  <c r="AE15" i="48"/>
  <c r="R44" i="45"/>
  <c r="BY44" i="45" s="1"/>
  <c r="O44" i="45"/>
  <c r="BV44" i="45" s="1"/>
  <c r="X15" i="48"/>
  <c r="N44" i="45"/>
  <c r="BU44" i="45" s="1"/>
  <c r="BU35" i="45" s="1"/>
  <c r="I7" i="65" s="1"/>
  <c r="Y15" i="48"/>
  <c r="BR44" i="45"/>
  <c r="V14" i="48"/>
  <c r="AF41" i="45"/>
  <c r="X41" i="45"/>
  <c r="V41" i="45"/>
  <c r="T42" i="45"/>
  <c r="U42" i="45" s="1"/>
  <c r="AC41" i="45"/>
  <c r="AB41" i="45"/>
  <c r="Y41" i="45"/>
  <c r="AY41" i="45"/>
  <c r="AE41" i="45"/>
  <c r="S42" i="45"/>
  <c r="J42" i="45" s="1"/>
  <c r="AU13" i="48"/>
  <c r="AB14" i="48"/>
  <c r="W41" i="45"/>
  <c r="AD41" i="45"/>
  <c r="AZ41" i="45"/>
  <c r="BC41" i="45"/>
  <c r="AO13" i="48"/>
  <c r="AI13" i="48"/>
  <c r="AE13" i="48"/>
  <c r="AD13" i="48"/>
  <c r="Y13" i="48"/>
  <c r="AF13" i="48"/>
  <c r="AR13" i="48"/>
  <c r="AN13" i="48"/>
  <c r="AK13" i="48"/>
  <c r="AP13" i="48"/>
  <c r="AT13" i="48"/>
  <c r="AB13" i="48"/>
  <c r="AH13" i="48"/>
  <c r="X13" i="48"/>
  <c r="W13" i="48"/>
  <c r="V13" i="48"/>
  <c r="AL13" i="48"/>
  <c r="Z12" i="48"/>
  <c r="AP15" i="48"/>
  <c r="AD15" i="48"/>
  <c r="AN15" i="48"/>
  <c r="AS15" i="48"/>
  <c r="AL15" i="48"/>
  <c r="AF15" i="48"/>
  <c r="AK15" i="48"/>
  <c r="AT15" i="48"/>
  <c r="AI15" i="48"/>
  <c r="AB15" i="48"/>
  <c r="AC15" i="48"/>
  <c r="W15" i="48"/>
  <c r="AJ15" i="48"/>
  <c r="AO15" i="48"/>
  <c r="AH15" i="48"/>
  <c r="AE14" i="48"/>
  <c r="AT14" i="48"/>
  <c r="AJ14" i="48"/>
  <c r="AL14" i="48"/>
  <c r="AF14" i="48"/>
  <c r="AH14" i="48"/>
  <c r="AS14" i="48"/>
  <c r="AC14" i="48"/>
  <c r="AK14" i="48"/>
  <c r="W14" i="48"/>
  <c r="Y14" i="48"/>
  <c r="AP14" i="48"/>
  <c r="AD14" i="48"/>
  <c r="AU14" i="48"/>
  <c r="X14" i="48"/>
  <c r="AR14" i="48"/>
  <c r="AO19" i="47"/>
  <c r="AR19" i="47"/>
  <c r="AH19" i="47"/>
  <c r="AT19" i="47"/>
  <c r="AE19" i="47"/>
  <c r="W19" i="47"/>
  <c r="AP19" i="47"/>
  <c r="X19" i="47"/>
  <c r="Z17" i="47"/>
  <c r="Z12" i="47"/>
  <c r="Z11" i="47"/>
  <c r="BG25" i="45"/>
  <c r="Z8" i="47"/>
  <c r="BS22" i="45"/>
  <c r="T22" i="45"/>
  <c r="U22" i="45" s="1"/>
  <c r="S22" i="45"/>
  <c r="J22" i="45" s="1"/>
  <c r="BB25" i="45"/>
  <c r="Z25" i="45"/>
  <c r="AA25" i="45"/>
  <c r="V27" i="45"/>
  <c r="AE27" i="45"/>
  <c r="W27" i="45"/>
  <c r="AZ27" i="45"/>
  <c r="BC27" i="45"/>
  <c r="BE27" i="45"/>
  <c r="AY27" i="45"/>
  <c r="BA27" i="45"/>
  <c r="BF27" i="45"/>
  <c r="BD27" i="45"/>
  <c r="X27" i="45"/>
  <c r="AB27" i="45"/>
  <c r="Y27" i="45"/>
  <c r="AD27" i="45"/>
  <c r="AF27" i="45"/>
  <c r="AC27" i="45"/>
  <c r="AD24" i="45"/>
  <c r="AZ24" i="45"/>
  <c r="AC24" i="45"/>
  <c r="AB24" i="45"/>
  <c r="BF24" i="45"/>
  <c r="BE24" i="45"/>
  <c r="Y24" i="45"/>
  <c r="W24" i="45"/>
  <c r="BA24" i="45"/>
  <c r="BC24" i="45"/>
  <c r="AF24" i="45"/>
  <c r="BD24" i="45"/>
  <c r="X24" i="45"/>
  <c r="AE24" i="45"/>
  <c r="V24" i="45"/>
  <c r="AY24" i="45"/>
  <c r="AS15" i="47"/>
  <c r="AD15" i="47"/>
  <c r="AE15" i="47"/>
  <c r="AK15" i="47"/>
  <c r="AL15" i="47"/>
  <c r="AF15" i="47"/>
  <c r="AR15" i="47"/>
  <c r="X15" i="47"/>
  <c r="Y15" i="47"/>
  <c r="V15" i="47"/>
  <c r="Z15" i="47" s="1"/>
  <c r="AI15" i="47"/>
  <c r="AJ15" i="47"/>
  <c r="AO15" i="47"/>
  <c r="AN15" i="47"/>
  <c r="AB15" i="47"/>
  <c r="AC15" i="47"/>
  <c r="AT15" i="47"/>
  <c r="BR29" i="45"/>
  <c r="Q29" i="45"/>
  <c r="BX29" i="45" s="1"/>
  <c r="BX21" i="45" s="1"/>
  <c r="L6" i="65" s="1"/>
  <c r="N29" i="45"/>
  <c r="BU29" i="45" s="1"/>
  <c r="L29" i="45"/>
  <c r="BS29" i="45" s="1"/>
  <c r="R29" i="45"/>
  <c r="BY29" i="45" s="1"/>
  <c r="BY21" i="45" s="1"/>
  <c r="M6" i="65" s="1"/>
  <c r="AS14" i="47"/>
  <c r="P29" i="45"/>
  <c r="BW29" i="45" s="1"/>
  <c r="O29" i="45"/>
  <c r="BV29" i="45" s="1"/>
  <c r="BV21" i="45" s="1"/>
  <c r="J6" i="65" s="1"/>
  <c r="AF14" i="47"/>
  <c r="AE33" i="45"/>
  <c r="V33" i="45"/>
  <c r="AY33" i="45"/>
  <c r="Y33" i="45"/>
  <c r="AZ33" i="45"/>
  <c r="AB33" i="45"/>
  <c r="X33" i="45"/>
  <c r="BA33" i="45"/>
  <c r="BF33" i="45"/>
  <c r="AC33" i="45"/>
  <c r="W33" i="45"/>
  <c r="AD33" i="45"/>
  <c r="AF33" i="45"/>
  <c r="BC33" i="45"/>
  <c r="BE33" i="45"/>
  <c r="BD33" i="45"/>
  <c r="AR14" i="47"/>
  <c r="Z18" i="47"/>
  <c r="AP14" i="47"/>
  <c r="AD14" i="47"/>
  <c r="V14" i="47"/>
  <c r="AC14" i="47"/>
  <c r="Y14" i="47"/>
  <c r="AB14" i="47"/>
  <c r="AI14" i="47"/>
  <c r="BT21" i="45"/>
  <c r="H6" i="65" s="1"/>
  <c r="AE14" i="47"/>
  <c r="AL14" i="47"/>
  <c r="AH14" i="47"/>
  <c r="AO14" i="47"/>
  <c r="AN14" i="47"/>
  <c r="AK14" i="47"/>
  <c r="AJ14" i="47"/>
  <c r="W14" i="47"/>
  <c r="AU14" i="47"/>
  <c r="AT14" i="47"/>
  <c r="AF30" i="45"/>
  <c r="BF30" i="45"/>
  <c r="BC30" i="45"/>
  <c r="X30" i="45"/>
  <c r="AC30" i="45"/>
  <c r="AB30" i="45"/>
  <c r="BD30" i="45"/>
  <c r="V30" i="45"/>
  <c r="AZ30" i="45"/>
  <c r="Y30" i="45"/>
  <c r="W30" i="45"/>
  <c r="AD30" i="45"/>
  <c r="AY30" i="45"/>
  <c r="BA30" i="45"/>
  <c r="BE30" i="45"/>
  <c r="AE30" i="45"/>
  <c r="T16" i="47"/>
  <c r="U16" i="47" s="1"/>
  <c r="S16" i="47"/>
  <c r="J16" i="47" s="1"/>
  <c r="BG32" i="45"/>
  <c r="AG32" i="45"/>
  <c r="BB32" i="45"/>
  <c r="Z32" i="45"/>
  <c r="AA32" i="45"/>
  <c r="N20" i="45"/>
  <c r="BU20" i="45" s="1"/>
  <c r="BU12" i="45" s="1"/>
  <c r="I5" i="65" s="1"/>
  <c r="BR20" i="45"/>
  <c r="BR12" i="45" s="1"/>
  <c r="M20" i="45"/>
  <c r="BT20" i="45" s="1"/>
  <c r="BT12" i="45" s="1"/>
  <c r="H5" i="65" s="1"/>
  <c r="P20" i="45"/>
  <c r="BW20" i="45" s="1"/>
  <c r="BW12" i="45" s="1"/>
  <c r="K5" i="65" s="1"/>
  <c r="O20" i="45"/>
  <c r="BV20" i="45" s="1"/>
  <c r="BV12" i="45" s="1"/>
  <c r="J5" i="65" s="1"/>
  <c r="Q20" i="45"/>
  <c r="BX20" i="45" s="1"/>
  <c r="L20" i="45"/>
  <c r="BS20" i="45" s="1"/>
  <c r="S13" i="46"/>
  <c r="J13" i="46" s="1"/>
  <c r="N10" i="45"/>
  <c r="BU10" i="45" s="1"/>
  <c r="Z14" i="21"/>
  <c r="Z13" i="21"/>
  <c r="BC141" i="45"/>
  <c r="AY141" i="45"/>
  <c r="Y141" i="45"/>
  <c r="AE141" i="45"/>
  <c r="V141" i="45"/>
  <c r="AB141" i="45"/>
  <c r="X141" i="45"/>
  <c r="BA141" i="45"/>
  <c r="BE141" i="45"/>
  <c r="W141" i="45"/>
  <c r="AC141" i="45"/>
  <c r="BD141" i="45"/>
  <c r="AD141" i="45"/>
  <c r="AF141" i="45"/>
  <c r="BF141" i="45"/>
  <c r="AZ141" i="45"/>
  <c r="AG136" i="45"/>
  <c r="AG137" i="45"/>
  <c r="AA136" i="45"/>
  <c r="Z136" i="45"/>
  <c r="BG136" i="45"/>
  <c r="BB136" i="45"/>
  <c r="Z14" i="58"/>
  <c r="Z137" i="45"/>
  <c r="AA137" i="45"/>
  <c r="Z10" i="59"/>
  <c r="BB151" i="45"/>
  <c r="BG151" i="45"/>
  <c r="AF150" i="45"/>
  <c r="V150" i="45"/>
  <c r="X150" i="45"/>
  <c r="BE150" i="45"/>
  <c r="AY150" i="45"/>
  <c r="BB150" i="45" s="1"/>
  <c r="W150" i="45"/>
  <c r="BD150" i="45"/>
  <c r="Y150" i="45"/>
  <c r="AD150" i="45"/>
  <c r="BF150" i="45"/>
  <c r="BC150" i="45"/>
  <c r="AA151" i="45"/>
  <c r="Z151" i="45"/>
  <c r="AG151" i="45"/>
  <c r="Z15" i="59"/>
  <c r="T9" i="59"/>
  <c r="U9" i="59" s="1"/>
  <c r="AF13" i="59"/>
  <c r="AO13" i="59"/>
  <c r="AT13" i="59"/>
  <c r="AD13" i="59"/>
  <c r="AE13" i="59"/>
  <c r="AR13" i="59"/>
  <c r="AB13" i="59"/>
  <c r="AK13" i="59"/>
  <c r="AP13" i="59"/>
  <c r="V13" i="59"/>
  <c r="W13" i="59"/>
  <c r="AN13" i="59"/>
  <c r="X13" i="59"/>
  <c r="AC13" i="59"/>
  <c r="AL13" i="59"/>
  <c r="AU13" i="59"/>
  <c r="AJ13" i="59"/>
  <c r="AS13" i="59"/>
  <c r="Y13" i="59"/>
  <c r="AH13" i="59"/>
  <c r="AI13" i="59"/>
  <c r="AT12" i="59"/>
  <c r="AH12" i="59"/>
  <c r="AC12" i="59"/>
  <c r="AB12" i="59"/>
  <c r="AR12" i="59"/>
  <c r="AL12" i="59"/>
  <c r="V12" i="59"/>
  <c r="AK12" i="59"/>
  <c r="AF12" i="59"/>
  <c r="W12" i="59"/>
  <c r="AU12" i="59"/>
  <c r="AO12" i="59"/>
  <c r="AJ12" i="59"/>
  <c r="AE12" i="59"/>
  <c r="AP12" i="59"/>
  <c r="AD12" i="59"/>
  <c r="Y12" i="59"/>
  <c r="AS12" i="59"/>
  <c r="X12" i="59"/>
  <c r="AN12" i="59"/>
  <c r="AI12" i="59"/>
  <c r="T8" i="59"/>
  <c r="U8" i="59" s="1"/>
  <c r="S8" i="59"/>
  <c r="J8" i="59" s="1"/>
  <c r="T146" i="45"/>
  <c r="U146" i="45" s="1"/>
  <c r="BS146" i="45"/>
  <c r="S146" i="45"/>
  <c r="J146" i="45" s="1"/>
  <c r="AG150" i="45"/>
  <c r="BW144" i="45"/>
  <c r="K18" i="65" s="1"/>
  <c r="BX144" i="45"/>
  <c r="L18" i="65" s="1"/>
  <c r="AJ11" i="59"/>
  <c r="W11" i="59"/>
  <c r="AL11" i="59"/>
  <c r="AC11" i="59"/>
  <c r="X11" i="59"/>
  <c r="AN11" i="59"/>
  <c r="AE11" i="59"/>
  <c r="V11" i="59"/>
  <c r="AP11" i="59"/>
  <c r="AK11" i="59"/>
  <c r="AB11" i="59"/>
  <c r="AR11" i="59"/>
  <c r="AI11" i="59"/>
  <c r="AD11" i="59"/>
  <c r="AT11" i="59"/>
  <c r="AO11" i="59"/>
  <c r="AS11" i="59"/>
  <c r="AF11" i="59"/>
  <c r="AU11" i="59"/>
  <c r="AH11" i="59"/>
  <c r="Y11" i="59"/>
  <c r="S7" i="59"/>
  <c r="J7" i="59" s="1"/>
  <c r="T7" i="59"/>
  <c r="U7" i="59" s="1"/>
  <c r="BS145" i="45"/>
  <c r="S145" i="45"/>
  <c r="J145" i="45" s="1"/>
  <c r="T145" i="45"/>
  <c r="U145" i="45" s="1"/>
  <c r="AD148" i="45"/>
  <c r="AC148" i="45"/>
  <c r="AF148" i="45"/>
  <c r="AE148" i="45"/>
  <c r="V148" i="45"/>
  <c r="X148" i="45"/>
  <c r="W148" i="45"/>
  <c r="AY148" i="45"/>
  <c r="BF148" i="45"/>
  <c r="Y148" i="45"/>
  <c r="BC148" i="45"/>
  <c r="BE148" i="45"/>
  <c r="AZ148" i="45"/>
  <c r="BD148" i="45"/>
  <c r="BA148" i="45"/>
  <c r="AB148" i="45"/>
  <c r="X135" i="45"/>
  <c r="AZ135" i="45"/>
  <c r="BD135" i="45"/>
  <c r="W135" i="45"/>
  <c r="AC135" i="45"/>
  <c r="V135" i="45"/>
  <c r="AE135" i="45"/>
  <c r="BA135" i="45"/>
  <c r="Y135" i="45"/>
  <c r="AY135" i="45"/>
  <c r="AB135" i="45"/>
  <c r="BE135" i="45"/>
  <c r="BC135" i="45"/>
  <c r="AD135" i="45"/>
  <c r="BF135" i="45"/>
  <c r="AF135" i="45"/>
  <c r="Z11" i="58"/>
  <c r="Z8" i="58"/>
  <c r="AS10" i="58"/>
  <c r="X10" i="58"/>
  <c r="AN10" i="58"/>
  <c r="AE10" i="58"/>
  <c r="V10" i="58"/>
  <c r="AP10" i="58"/>
  <c r="AK10" i="58"/>
  <c r="AB10" i="58"/>
  <c r="AR10" i="58"/>
  <c r="AI10" i="58"/>
  <c r="AD10" i="58"/>
  <c r="AT10" i="58"/>
  <c r="AO10" i="58"/>
  <c r="AF10" i="58"/>
  <c r="AU10" i="58"/>
  <c r="AH10" i="58"/>
  <c r="Y10" i="58"/>
  <c r="AJ10" i="58"/>
  <c r="W10" i="58"/>
  <c r="AL10" i="58"/>
  <c r="AC10" i="58"/>
  <c r="AU12" i="58"/>
  <c r="AR12" i="58"/>
  <c r="AB12" i="58"/>
  <c r="AK12" i="58"/>
  <c r="AP12" i="58"/>
  <c r="V12" i="58"/>
  <c r="AI12" i="58"/>
  <c r="AN12" i="58"/>
  <c r="X12" i="58"/>
  <c r="AC12" i="58"/>
  <c r="AL12" i="58"/>
  <c r="AE12" i="58"/>
  <c r="AJ12" i="58"/>
  <c r="AS12" i="58"/>
  <c r="Y12" i="58"/>
  <c r="AH12" i="58"/>
  <c r="W12" i="58"/>
  <c r="AF12" i="58"/>
  <c r="AO12" i="58"/>
  <c r="AT12" i="58"/>
  <c r="AD12" i="58"/>
  <c r="Z13" i="58"/>
  <c r="BC134" i="45"/>
  <c r="AB134" i="45"/>
  <c r="V134" i="45"/>
  <c r="BF134" i="45"/>
  <c r="BE134" i="45"/>
  <c r="AZ134" i="45"/>
  <c r="AD134" i="45"/>
  <c r="Y134" i="45"/>
  <c r="AC134" i="45"/>
  <c r="AF134" i="45"/>
  <c r="AE134" i="45"/>
  <c r="AY134" i="45"/>
  <c r="X134" i="45"/>
  <c r="W134" i="45"/>
  <c r="BD134" i="45"/>
  <c r="BA134" i="45"/>
  <c r="X9" i="58"/>
  <c r="AN9" i="58"/>
  <c r="AE9" i="58"/>
  <c r="V9" i="58"/>
  <c r="AP9" i="58"/>
  <c r="AK9" i="58"/>
  <c r="AS9" i="58"/>
  <c r="AB9" i="58"/>
  <c r="AR9" i="58"/>
  <c r="AI9" i="58"/>
  <c r="AD9" i="58"/>
  <c r="AT9" i="58"/>
  <c r="AO9" i="58"/>
  <c r="AF9" i="58"/>
  <c r="AU9" i="58"/>
  <c r="AH9" i="58"/>
  <c r="Y9" i="58"/>
  <c r="AJ9" i="58"/>
  <c r="W9" i="58"/>
  <c r="AL9" i="58"/>
  <c r="AC9" i="58"/>
  <c r="AL7" i="58"/>
  <c r="AU7" i="58"/>
  <c r="AR7" i="58"/>
  <c r="AB7" i="58"/>
  <c r="AK7" i="58"/>
  <c r="AH7" i="58"/>
  <c r="AI7" i="58"/>
  <c r="AN7" i="58"/>
  <c r="X7" i="58"/>
  <c r="AC7" i="58"/>
  <c r="AT7" i="58"/>
  <c r="AD7" i="58"/>
  <c r="AE7" i="58"/>
  <c r="AJ7" i="58"/>
  <c r="AS7" i="58"/>
  <c r="Y7" i="58"/>
  <c r="AP7" i="58"/>
  <c r="V7" i="58"/>
  <c r="W7" i="58"/>
  <c r="AF7" i="58"/>
  <c r="AO7" i="58"/>
  <c r="X138" i="45"/>
  <c r="BD138" i="45"/>
  <c r="AZ138" i="45"/>
  <c r="AD138" i="45"/>
  <c r="BC138" i="45"/>
  <c r="W138" i="45"/>
  <c r="AY138" i="45"/>
  <c r="AB138" i="45"/>
  <c r="Y138" i="45"/>
  <c r="AC138" i="45"/>
  <c r="AF138" i="45"/>
  <c r="BF138" i="45"/>
  <c r="V138" i="45"/>
  <c r="AE138" i="45"/>
  <c r="BA138" i="45"/>
  <c r="BE138" i="45"/>
  <c r="AO10" i="57"/>
  <c r="AN10" i="57"/>
  <c r="AH10" i="57"/>
  <c r="AJ10" i="57"/>
  <c r="AU10" i="57"/>
  <c r="AK10" i="57"/>
  <c r="AT10" i="57"/>
  <c r="AD10" i="57"/>
  <c r="AF10" i="57"/>
  <c r="AI10" i="57"/>
  <c r="AC10" i="57"/>
  <c r="AP10" i="57"/>
  <c r="V10" i="57"/>
  <c r="AB10" i="57"/>
  <c r="AE10" i="57"/>
  <c r="AS10" i="57"/>
  <c r="Y10" i="57"/>
  <c r="AL10" i="57"/>
  <c r="AR10" i="57"/>
  <c r="X10" i="57"/>
  <c r="W10" i="57"/>
  <c r="X11" i="57"/>
  <c r="AN11" i="57"/>
  <c r="AE11" i="57"/>
  <c r="V11" i="57"/>
  <c r="AP11" i="57"/>
  <c r="AK11" i="57"/>
  <c r="AS11" i="57"/>
  <c r="AB11" i="57"/>
  <c r="AR11" i="57"/>
  <c r="AI11" i="57"/>
  <c r="AD11" i="57"/>
  <c r="AT11" i="57"/>
  <c r="AO11" i="57"/>
  <c r="AF11" i="57"/>
  <c r="AU11" i="57"/>
  <c r="AH11" i="57"/>
  <c r="Y11" i="57"/>
  <c r="AJ11" i="57"/>
  <c r="W11" i="57"/>
  <c r="AL11" i="57"/>
  <c r="AC11" i="57"/>
  <c r="AK8" i="57"/>
  <c r="AP8" i="57"/>
  <c r="V8" i="57"/>
  <c r="AB8" i="57"/>
  <c r="AE8" i="57"/>
  <c r="AC8" i="57"/>
  <c r="AL8" i="57"/>
  <c r="AR8" i="57"/>
  <c r="X8" i="57"/>
  <c r="W8" i="57"/>
  <c r="AS8" i="57"/>
  <c r="Y8" i="57"/>
  <c r="AH8" i="57"/>
  <c r="AJ8" i="57"/>
  <c r="AU8" i="57"/>
  <c r="AN8" i="57"/>
  <c r="AO8" i="57"/>
  <c r="AT8" i="57"/>
  <c r="AD8" i="57"/>
  <c r="AF8" i="57"/>
  <c r="AI8" i="57"/>
  <c r="BF130" i="45"/>
  <c r="AC130" i="45"/>
  <c r="BD130" i="45"/>
  <c r="AB130" i="45"/>
  <c r="AF130" i="45"/>
  <c r="BC130" i="45"/>
  <c r="AY130" i="45"/>
  <c r="BA130" i="45"/>
  <c r="AZ130" i="45"/>
  <c r="Y130" i="45"/>
  <c r="AE130" i="45"/>
  <c r="V130" i="45"/>
  <c r="X130" i="45"/>
  <c r="W130" i="45"/>
  <c r="BE130" i="45"/>
  <c r="AD130" i="45"/>
  <c r="AN9" i="57"/>
  <c r="X9" i="57"/>
  <c r="AC9" i="57"/>
  <c r="AL9" i="57"/>
  <c r="AU9" i="57"/>
  <c r="AJ9" i="57"/>
  <c r="AS9" i="57"/>
  <c r="Y9" i="57"/>
  <c r="AH9" i="57"/>
  <c r="AI9" i="57"/>
  <c r="AF9" i="57"/>
  <c r="AO9" i="57"/>
  <c r="AT9" i="57"/>
  <c r="AD9" i="57"/>
  <c r="AE9" i="57"/>
  <c r="AR9" i="57"/>
  <c r="AB9" i="57"/>
  <c r="AK9" i="57"/>
  <c r="AP9" i="57"/>
  <c r="V9" i="57"/>
  <c r="W9" i="57"/>
  <c r="Z7" i="57"/>
  <c r="Z129" i="45"/>
  <c r="AA129" i="45"/>
  <c r="AG129" i="45"/>
  <c r="BF128" i="45"/>
  <c r="V128" i="45"/>
  <c r="BD128" i="45"/>
  <c r="BC128" i="45"/>
  <c r="AY128" i="45"/>
  <c r="AB128" i="45"/>
  <c r="W128" i="45"/>
  <c r="AE128" i="45"/>
  <c r="X128" i="45"/>
  <c r="BA128" i="45"/>
  <c r="AF128" i="45"/>
  <c r="Y128" i="45"/>
  <c r="BE128" i="45"/>
  <c r="AD128" i="45"/>
  <c r="AZ128" i="45"/>
  <c r="AC128" i="45"/>
  <c r="BG129" i="45"/>
  <c r="BS19" i="45"/>
  <c r="S19" i="45"/>
  <c r="J19" i="45" s="1"/>
  <c r="T19" i="45"/>
  <c r="U19" i="45" s="1"/>
  <c r="AO9" i="21"/>
  <c r="AI9" i="21"/>
  <c r="AR9" i="21"/>
  <c r="AK9" i="21"/>
  <c r="AU9" i="21"/>
  <c r="V9" i="21"/>
  <c r="AD9" i="21"/>
  <c r="AB9" i="21"/>
  <c r="AL9" i="21"/>
  <c r="AH9" i="21"/>
  <c r="AT9" i="21"/>
  <c r="AN9" i="21"/>
  <c r="AC9" i="21"/>
  <c r="X9" i="21"/>
  <c r="Y9" i="21"/>
  <c r="W9" i="21"/>
  <c r="AF9" i="21"/>
  <c r="AS9" i="21"/>
  <c r="AJ9" i="21"/>
  <c r="AP9" i="21"/>
  <c r="AE9" i="21"/>
  <c r="BS13" i="45"/>
  <c r="T13" i="45"/>
  <c r="U13" i="45" s="1"/>
  <c r="S13" i="45"/>
  <c r="J13" i="45" s="1"/>
  <c r="AF11" i="21"/>
  <c r="AE11" i="21"/>
  <c r="AT11" i="21"/>
  <c r="AC11" i="21"/>
  <c r="AI11" i="21"/>
  <c r="AJ11" i="21"/>
  <c r="AH11" i="21"/>
  <c r="AD11" i="21"/>
  <c r="Y11" i="21"/>
  <c r="V11" i="21"/>
  <c r="X11" i="21"/>
  <c r="AR11" i="21"/>
  <c r="AS11" i="21"/>
  <c r="AK11" i="21"/>
  <c r="AP11" i="21"/>
  <c r="AN11" i="21"/>
  <c r="AO11" i="21"/>
  <c r="AB11" i="21"/>
  <c r="AL11" i="21"/>
  <c r="W11" i="21"/>
  <c r="AU11" i="21"/>
  <c r="BY12" i="45"/>
  <c r="M5" i="65" s="1"/>
  <c r="AB12" i="21"/>
  <c r="W12" i="21"/>
  <c r="Y12" i="21"/>
  <c r="AF12" i="21"/>
  <c r="AE12" i="21"/>
  <c r="V12" i="21"/>
  <c r="AP12" i="21"/>
  <c r="AS12" i="21"/>
  <c r="AJ12" i="21"/>
  <c r="AD12" i="21"/>
  <c r="AK12" i="21"/>
  <c r="AI12" i="21"/>
  <c r="AT12" i="21"/>
  <c r="X12" i="21"/>
  <c r="AN12" i="21"/>
  <c r="AU12" i="21"/>
  <c r="AH12" i="21"/>
  <c r="AC12" i="21"/>
  <c r="AR12" i="21"/>
  <c r="AL12" i="21"/>
  <c r="AO12" i="21"/>
  <c r="BS15" i="45"/>
  <c r="T15" i="45"/>
  <c r="U15" i="45" s="1"/>
  <c r="S15" i="45"/>
  <c r="J15" i="45" s="1"/>
  <c r="T18" i="45"/>
  <c r="U18" i="45" s="1"/>
  <c r="BS18" i="45"/>
  <c r="S18" i="45"/>
  <c r="J18" i="45" s="1"/>
  <c r="W10" i="21"/>
  <c r="AP10" i="21"/>
  <c r="AB10" i="21"/>
  <c r="AE10" i="21"/>
  <c r="AD10" i="21"/>
  <c r="AT10" i="21"/>
  <c r="AO10" i="21"/>
  <c r="AF10" i="21"/>
  <c r="AI10" i="21"/>
  <c r="AK10" i="21"/>
  <c r="AJ10" i="21"/>
  <c r="AH10" i="21"/>
  <c r="AS10" i="21"/>
  <c r="AU10" i="21"/>
  <c r="AL10" i="21"/>
  <c r="Y10" i="21"/>
  <c r="X10" i="21"/>
  <c r="AN10" i="21"/>
  <c r="V10" i="21"/>
  <c r="AC10" i="21"/>
  <c r="AR10" i="21"/>
  <c r="BS17" i="45"/>
  <c r="S17" i="45"/>
  <c r="J17" i="45" s="1"/>
  <c r="T17" i="45"/>
  <c r="U17" i="45" s="1"/>
  <c r="T14" i="45"/>
  <c r="U14" i="45" s="1"/>
  <c r="BS14" i="45"/>
  <c r="S14" i="45"/>
  <c r="J14" i="45" s="1"/>
  <c r="BX12" i="45"/>
  <c r="L5" i="65" s="1"/>
  <c r="S16" i="45"/>
  <c r="J16" i="45" s="1"/>
  <c r="BS16" i="45"/>
  <c r="T16" i="45"/>
  <c r="U16" i="45" s="1"/>
  <c r="AL8" i="21"/>
  <c r="Y8" i="21"/>
  <c r="AS8" i="21"/>
  <c r="AF8" i="21"/>
  <c r="AR8" i="21"/>
  <c r="AI8" i="21"/>
  <c r="AD8" i="21"/>
  <c r="AP8" i="21"/>
  <c r="AU8" i="21"/>
  <c r="AH8" i="21"/>
  <c r="AT8" i="21"/>
  <c r="AC8" i="21"/>
  <c r="X8" i="21"/>
  <c r="AJ8" i="21"/>
  <c r="AK8" i="21"/>
  <c r="AB8" i="21"/>
  <c r="AN8" i="21"/>
  <c r="W8" i="21"/>
  <c r="V8" i="21"/>
  <c r="AO8" i="21"/>
  <c r="AE8" i="21"/>
  <c r="AP7" i="21"/>
  <c r="AB7" i="21"/>
  <c r="AJ7" i="21"/>
  <c r="Y7" i="21"/>
  <c r="AT7" i="21"/>
  <c r="AN7" i="21"/>
  <c r="AC7" i="21"/>
  <c r="AD7" i="21"/>
  <c r="V7" i="21"/>
  <c r="AS7" i="21"/>
  <c r="AL7" i="21"/>
  <c r="AK7" i="21"/>
  <c r="W7" i="21"/>
  <c r="AU7" i="21"/>
  <c r="AI7" i="21"/>
  <c r="AO7" i="21"/>
  <c r="AR7" i="21"/>
  <c r="AF7" i="21"/>
  <c r="AH7" i="21"/>
  <c r="AE7" i="21"/>
  <c r="X7" i="21"/>
  <c r="V13" i="46"/>
  <c r="AT13" i="46"/>
  <c r="AB13" i="46"/>
  <c r="W13" i="46"/>
  <c r="AL13" i="46"/>
  <c r="Y13" i="46"/>
  <c r="AD13" i="46"/>
  <c r="AN13" i="46"/>
  <c r="AU13" i="46"/>
  <c r="AK13" i="46"/>
  <c r="AH13" i="46"/>
  <c r="AF13" i="46"/>
  <c r="AE13" i="46"/>
  <c r="AP13" i="46"/>
  <c r="X13" i="46"/>
  <c r="AJ13" i="46"/>
  <c r="AI13" i="46"/>
  <c r="AO13" i="46"/>
  <c r="AR13" i="46"/>
  <c r="AC13" i="46"/>
  <c r="AS13" i="46"/>
  <c r="T11" i="45"/>
  <c r="U11" i="45" s="1"/>
  <c r="BS11" i="45"/>
  <c r="S11" i="45"/>
  <c r="J11" i="45" s="1"/>
  <c r="BU4" i="45"/>
  <c r="I4" i="65" s="1"/>
  <c r="BR10" i="45"/>
  <c r="L10" i="45"/>
  <c r="BS10" i="45" s="1"/>
  <c r="T12" i="46"/>
  <c r="U12" i="46" s="1"/>
  <c r="AL12" i="46" s="1"/>
  <c r="O10" i="45"/>
  <c r="BV10" i="45" s="1"/>
  <c r="R10" i="45"/>
  <c r="BY10" i="45" s="1"/>
  <c r="Q10" i="45"/>
  <c r="BX10" i="45" s="1"/>
  <c r="BX4" i="45" s="1"/>
  <c r="L4" i="65" s="1"/>
  <c r="S12" i="46"/>
  <c r="J12" i="46" s="1"/>
  <c r="P10" i="45"/>
  <c r="BW10" i="45" s="1"/>
  <c r="X11" i="46"/>
  <c r="AJ11" i="46"/>
  <c r="AL11" i="46"/>
  <c r="AT11" i="46"/>
  <c r="AB11" i="46"/>
  <c r="AC11" i="46"/>
  <c r="AS11" i="46"/>
  <c r="W11" i="46"/>
  <c r="Z11" i="46" s="1"/>
  <c r="V11" i="46"/>
  <c r="AK11" i="46"/>
  <c r="AI11" i="46"/>
  <c r="AH11" i="46"/>
  <c r="Y11" i="46"/>
  <c r="AF11" i="46"/>
  <c r="AU11" i="46"/>
  <c r="AP11" i="46"/>
  <c r="AN11" i="46"/>
  <c r="AE11" i="46"/>
  <c r="AD11" i="46"/>
  <c r="AO11" i="46"/>
  <c r="AR11" i="46"/>
  <c r="S11" i="46"/>
  <c r="J11" i="46" s="1"/>
  <c r="BS9" i="45"/>
  <c r="S9" i="45"/>
  <c r="J9" i="45" s="1"/>
  <c r="T9" i="45"/>
  <c r="U9" i="45" s="1"/>
  <c r="AN10" i="46"/>
  <c r="AD10" i="46"/>
  <c r="AJ10" i="46"/>
  <c r="AC10" i="46"/>
  <c r="AF10" i="46"/>
  <c r="V10" i="46"/>
  <c r="Z10" i="46" s="1"/>
  <c r="AB10" i="46"/>
  <c r="Y10" i="46"/>
  <c r="AH10" i="46"/>
  <c r="BS8" i="45"/>
  <c r="T8" i="45"/>
  <c r="U8" i="45" s="1"/>
  <c r="S8" i="45"/>
  <c r="J8" i="45" s="1"/>
  <c r="Z9" i="46"/>
  <c r="BS7" i="45"/>
  <c r="T7" i="45"/>
  <c r="U7" i="45" s="1"/>
  <c r="S8" i="46"/>
  <c r="J8" i="46" s="1"/>
  <c r="T8" i="46"/>
  <c r="U8" i="46" s="1"/>
  <c r="T6" i="45"/>
  <c r="U6" i="45" s="1"/>
  <c r="BS6" i="45"/>
  <c r="S6" i="45"/>
  <c r="J6" i="45" s="1"/>
  <c r="M5" i="45"/>
  <c r="BT5" i="45" s="1"/>
  <c r="BT4" i="45" s="1"/>
  <c r="H4" i="65" s="1"/>
  <c r="AP11" i="49"/>
  <c r="AU11" i="49"/>
  <c r="AB11" i="49"/>
  <c r="X12" i="49"/>
  <c r="AF11" i="49"/>
  <c r="AH11" i="49"/>
  <c r="AE11" i="49"/>
  <c r="AC11" i="49"/>
  <c r="AJ11" i="49"/>
  <c r="X11" i="49"/>
  <c r="Z11" i="49" s="1"/>
  <c r="AN11" i="49"/>
  <c r="AS11" i="49"/>
  <c r="V11" i="49"/>
  <c r="AI11" i="49"/>
  <c r="AK11" i="49"/>
  <c r="AR11" i="49"/>
  <c r="AL11" i="49"/>
  <c r="Z13" i="49"/>
  <c r="BC53" i="45"/>
  <c r="AE53" i="45"/>
  <c r="W53" i="45"/>
  <c r="BA53" i="45"/>
  <c r="Y53" i="45"/>
  <c r="AY53" i="45"/>
  <c r="AB53" i="45"/>
  <c r="AF53" i="45"/>
  <c r="BF53" i="45"/>
  <c r="BE53" i="45"/>
  <c r="AC53" i="45"/>
  <c r="V53" i="45"/>
  <c r="BD53" i="45"/>
  <c r="AD53" i="45"/>
  <c r="AZ53" i="45"/>
  <c r="X53" i="45"/>
  <c r="Y12" i="49"/>
  <c r="AO12" i="49"/>
  <c r="AJ12" i="49"/>
  <c r="AC12" i="49"/>
  <c r="AR12" i="49"/>
  <c r="AT12" i="49"/>
  <c r="AP12" i="49"/>
  <c r="AK12" i="49"/>
  <c r="AH12" i="49"/>
  <c r="AB12" i="49"/>
  <c r="AD12" i="49"/>
  <c r="AE12" i="49"/>
  <c r="AN12" i="49"/>
  <c r="V12" i="49"/>
  <c r="AL12" i="49"/>
  <c r="AU12" i="49"/>
  <c r="AC52" i="45"/>
  <c r="X52" i="45"/>
  <c r="Y52" i="45"/>
  <c r="BE52" i="45"/>
  <c r="BA52" i="45"/>
  <c r="V52" i="45"/>
  <c r="AB52" i="45"/>
  <c r="W52" i="45"/>
  <c r="BC52" i="45"/>
  <c r="AF52" i="45"/>
  <c r="AY52" i="45"/>
  <c r="AD52" i="45"/>
  <c r="AE52" i="45"/>
  <c r="BD52" i="45"/>
  <c r="BF52" i="45"/>
  <c r="AZ52" i="45"/>
  <c r="W51" i="45"/>
  <c r="AE51" i="45"/>
  <c r="AY51" i="45"/>
  <c r="V51" i="45"/>
  <c r="BC51" i="45"/>
  <c r="BA51" i="45"/>
  <c r="X51" i="45"/>
  <c r="BD51" i="45"/>
  <c r="BF51" i="45"/>
  <c r="BE51" i="45"/>
  <c r="Y51" i="45"/>
  <c r="AB51" i="45"/>
  <c r="AD51" i="45"/>
  <c r="AZ51" i="45"/>
  <c r="AF51" i="45"/>
  <c r="AC51" i="45"/>
  <c r="AD50" i="45"/>
  <c r="BA50" i="45"/>
  <c r="BF50" i="45"/>
  <c r="X50" i="45"/>
  <c r="AC50" i="45"/>
  <c r="AF50" i="45"/>
  <c r="Y50" i="45"/>
  <c r="BE50" i="45"/>
  <c r="AZ50" i="45"/>
  <c r="BD50" i="45"/>
  <c r="BC50" i="45"/>
  <c r="AY50" i="45"/>
  <c r="V50" i="45"/>
  <c r="AE50" i="45"/>
  <c r="AB50" i="45"/>
  <c r="W50" i="45"/>
  <c r="Z10" i="49"/>
  <c r="AR7" i="49"/>
  <c r="AG47" i="45"/>
  <c r="AI7" i="49"/>
  <c r="AF7" i="49"/>
  <c r="Y7" i="49"/>
  <c r="AD7" i="49"/>
  <c r="AC7" i="49"/>
  <c r="AH7" i="49"/>
  <c r="AU7" i="49"/>
  <c r="W7" i="49"/>
  <c r="AS7" i="49"/>
  <c r="BQ46" i="45"/>
  <c r="E8" i="65" s="1"/>
  <c r="Z49" i="45"/>
  <c r="AA49" i="45"/>
  <c r="Z9" i="49"/>
  <c r="AG49" i="45"/>
  <c r="Z8" i="49"/>
  <c r="BG47" i="45"/>
  <c r="Z47" i="45"/>
  <c r="AA47" i="45"/>
  <c r="R5" i="45"/>
  <c r="BY5" i="45" s="1"/>
  <c r="BR5" i="45"/>
  <c r="O5" i="45"/>
  <c r="BV5" i="45" s="1"/>
  <c r="L5" i="45"/>
  <c r="BS5" i="45" s="1"/>
  <c r="T7" i="46"/>
  <c r="U7" i="46" s="1"/>
  <c r="S7" i="46"/>
  <c r="J7" i="46" s="1"/>
  <c r="BG171" i="45" l="1"/>
  <c r="V12" i="46"/>
  <c r="AH12" i="46"/>
  <c r="Z11" i="57"/>
  <c r="T73" i="45"/>
  <c r="U73" i="45" s="1"/>
  <c r="S73" i="45"/>
  <c r="J73" i="45" s="1"/>
  <c r="AE103" i="45"/>
  <c r="BC103" i="45"/>
  <c r="Z16" i="58"/>
  <c r="T85" i="45"/>
  <c r="U85" i="45" s="1"/>
  <c r="BY84" i="45"/>
  <c r="M12" i="65" s="1"/>
  <c r="AA193" i="45"/>
  <c r="S175" i="45"/>
  <c r="J175" i="45" s="1"/>
  <c r="T60" i="45"/>
  <c r="U60" i="45" s="1"/>
  <c r="BS107" i="45"/>
  <c r="BS104" i="45" s="1"/>
  <c r="G14" i="65" s="1"/>
  <c r="AX75" i="45"/>
  <c r="T177" i="45"/>
  <c r="U177" i="45" s="1"/>
  <c r="T98" i="45"/>
  <c r="U98" i="45" s="1"/>
  <c r="BG161" i="45"/>
  <c r="BB161" i="45"/>
  <c r="BS115" i="45"/>
  <c r="G15" i="65" s="1"/>
  <c r="AN12" i="46"/>
  <c r="BU21" i="45"/>
  <c r="I6" i="65" s="1"/>
  <c r="AB103" i="45"/>
  <c r="V103" i="45"/>
  <c r="S85" i="45"/>
  <c r="J85" i="45" s="1"/>
  <c r="AX130" i="45"/>
  <c r="AA161" i="45"/>
  <c r="Z161" i="45"/>
  <c r="AE63" i="45"/>
  <c r="BF63" i="45"/>
  <c r="BC63" i="45"/>
  <c r="AB63" i="45"/>
  <c r="V63" i="45"/>
  <c r="BA63" i="45"/>
  <c r="BD63" i="45"/>
  <c r="W63" i="45"/>
  <c r="AF63" i="45"/>
  <c r="Y63" i="45"/>
  <c r="AZ63" i="45"/>
  <c r="AY63" i="45"/>
  <c r="BE63" i="45"/>
  <c r="X63" i="45"/>
  <c r="AD63" i="45"/>
  <c r="AC63" i="45"/>
  <c r="AS63" i="45"/>
  <c r="AQ63" i="45"/>
  <c r="AW63" i="45"/>
  <c r="AU63" i="45"/>
  <c r="AT63" i="45"/>
  <c r="AJ63" i="45"/>
  <c r="AH63" i="45"/>
  <c r="AN63" i="45"/>
  <c r="AL63" i="45"/>
  <c r="AR63" i="45"/>
  <c r="AP63" i="45"/>
  <c r="AK63" i="45"/>
  <c r="AI63" i="45"/>
  <c r="AO63" i="45"/>
  <c r="AM63" i="45"/>
  <c r="AV63" i="45"/>
  <c r="BS155" i="45"/>
  <c r="S155" i="45"/>
  <c r="J155" i="45" s="1"/>
  <c r="T155" i="45"/>
  <c r="U155" i="45" s="1"/>
  <c r="BS153" i="45"/>
  <c r="S153" i="45"/>
  <c r="J153" i="45" s="1"/>
  <c r="T153" i="45"/>
  <c r="U153" i="45" s="1"/>
  <c r="Z7" i="48"/>
  <c r="S7" i="45"/>
  <c r="J7" i="45" s="1"/>
  <c r="BR21" i="45"/>
  <c r="BQ21" i="45" s="1"/>
  <c r="E6" i="65" s="1"/>
  <c r="BV157" i="45"/>
  <c r="J19" i="65" s="1"/>
  <c r="T57" i="45"/>
  <c r="U57" i="45" s="1"/>
  <c r="BT71" i="45"/>
  <c r="H11" i="65" s="1"/>
  <c r="T165" i="45"/>
  <c r="U165" i="45" s="1"/>
  <c r="AX27" i="45"/>
  <c r="AX53" i="45"/>
  <c r="BS28" i="45"/>
  <c r="S28" i="45"/>
  <c r="J28" i="45" s="1"/>
  <c r="T28" i="45"/>
  <c r="U28" i="45" s="1"/>
  <c r="BS38" i="45"/>
  <c r="T38" i="45"/>
  <c r="U38" i="45" s="1"/>
  <c r="S38" i="45"/>
  <c r="J38" i="45" s="1"/>
  <c r="Z181" i="45"/>
  <c r="AA181" i="45"/>
  <c r="BS152" i="45"/>
  <c r="T152" i="45"/>
  <c r="U152" i="45" s="1"/>
  <c r="S152" i="45"/>
  <c r="J152" i="45" s="1"/>
  <c r="W12" i="46"/>
  <c r="X12" i="46"/>
  <c r="Z18" i="52"/>
  <c r="AF103" i="45"/>
  <c r="BD103" i="45"/>
  <c r="Z18" i="59"/>
  <c r="BW170" i="45"/>
  <c r="K20" i="65" s="1"/>
  <c r="BR170" i="45"/>
  <c r="S57" i="45"/>
  <c r="J57" i="45" s="1"/>
  <c r="BT93" i="45"/>
  <c r="H13" i="65" s="1"/>
  <c r="BU104" i="45"/>
  <c r="I14" i="65" s="1"/>
  <c r="BT56" i="45"/>
  <c r="H9" i="65" s="1"/>
  <c r="T101" i="45"/>
  <c r="U101" i="45" s="1"/>
  <c r="S165" i="45"/>
  <c r="J165" i="45" s="1"/>
  <c r="BY71" i="45"/>
  <c r="M11" i="65" s="1"/>
  <c r="BT156" i="45"/>
  <c r="BT144" i="45" s="1"/>
  <c r="H18" i="65" s="1"/>
  <c r="S156" i="45"/>
  <c r="J156" i="45" s="1"/>
  <c r="T156" i="45"/>
  <c r="U156" i="45" s="1"/>
  <c r="BS132" i="45"/>
  <c r="BS127" i="45" s="1"/>
  <c r="G16" i="65" s="1"/>
  <c r="T132" i="45"/>
  <c r="U132" i="45" s="1"/>
  <c r="S132" i="45"/>
  <c r="J132" i="45" s="1"/>
  <c r="BW4" i="45"/>
  <c r="K4" i="65" s="1"/>
  <c r="AB12" i="46"/>
  <c r="Z9" i="57"/>
  <c r="BW21" i="45"/>
  <c r="K6" i="65" s="1"/>
  <c r="BF103" i="45"/>
  <c r="X103" i="45"/>
  <c r="BX56" i="45"/>
  <c r="L9" i="65" s="1"/>
  <c r="S101" i="45"/>
  <c r="J101" i="45" s="1"/>
  <c r="BR71" i="45"/>
  <c r="BQ71" i="45" s="1"/>
  <c r="E11" i="65" s="1"/>
  <c r="AG161" i="45"/>
  <c r="BS147" i="45"/>
  <c r="T147" i="45"/>
  <c r="U147" i="45" s="1"/>
  <c r="S147" i="45"/>
  <c r="J147" i="45" s="1"/>
  <c r="BS111" i="45"/>
  <c r="S111" i="45"/>
  <c r="J111" i="45" s="1"/>
  <c r="T111" i="45"/>
  <c r="U111" i="45" s="1"/>
  <c r="AA116" i="45"/>
  <c r="Z116" i="45"/>
  <c r="BG193" i="45"/>
  <c r="AC12" i="46"/>
  <c r="BS93" i="45"/>
  <c r="G13" i="65" s="1"/>
  <c r="W103" i="45"/>
  <c r="BR104" i="45"/>
  <c r="F14" i="65" s="1"/>
  <c r="S107" i="45"/>
  <c r="J107" i="45" s="1"/>
  <c r="BS23" i="45"/>
  <c r="T23" i="45"/>
  <c r="U23" i="45" s="1"/>
  <c r="S23" i="45"/>
  <c r="J23" i="45" s="1"/>
  <c r="AG181" i="45"/>
  <c r="AJ126" i="45"/>
  <c r="AH126" i="45"/>
  <c r="BD126" i="45"/>
  <c r="AB126" i="45"/>
  <c r="AN126" i="45"/>
  <c r="AL126" i="45"/>
  <c r="AD126" i="45"/>
  <c r="AZ126" i="45"/>
  <c r="AO126" i="45"/>
  <c r="W126" i="45"/>
  <c r="AR126" i="45"/>
  <c r="AP126" i="45"/>
  <c r="AF126" i="45"/>
  <c r="BF126" i="45"/>
  <c r="AV126" i="45"/>
  <c r="AT126" i="45"/>
  <c r="Y126" i="45"/>
  <c r="BC126" i="45"/>
  <c r="AK126" i="45"/>
  <c r="AI126" i="45"/>
  <c r="BE126" i="45"/>
  <c r="AC126" i="45"/>
  <c r="AS126" i="45"/>
  <c r="AQ126" i="45"/>
  <c r="AY126" i="45"/>
  <c r="AE126" i="45"/>
  <c r="AM126" i="45"/>
  <c r="BA126" i="45"/>
  <c r="AW126" i="45"/>
  <c r="AU126" i="45"/>
  <c r="X126" i="45"/>
  <c r="V126" i="45"/>
  <c r="Y117" i="45"/>
  <c r="V117" i="45"/>
  <c r="AC117" i="45"/>
  <c r="BA117" i="45"/>
  <c r="BD117" i="45"/>
  <c r="AB117" i="45"/>
  <c r="AG117" i="45" s="1"/>
  <c r="BE117" i="45"/>
  <c r="AD117" i="45"/>
  <c r="BF117" i="45"/>
  <c r="BC117" i="45"/>
  <c r="AE117" i="45"/>
  <c r="AY117" i="45"/>
  <c r="AF117" i="45"/>
  <c r="W117" i="45"/>
  <c r="AT117" i="45"/>
  <c r="AS117" i="45"/>
  <c r="AH117" i="45"/>
  <c r="AJ117" i="45"/>
  <c r="AM117" i="45"/>
  <c r="AI117" i="45"/>
  <c r="AN117" i="45"/>
  <c r="AU117" i="45"/>
  <c r="X117" i="45"/>
  <c r="AR117" i="45"/>
  <c r="AO117" i="45"/>
  <c r="AZ117" i="45"/>
  <c r="AV117" i="45"/>
  <c r="AW117" i="45"/>
  <c r="AL117" i="45"/>
  <c r="AQ117" i="45"/>
  <c r="AP117" i="45"/>
  <c r="AK117" i="45"/>
  <c r="AU12" i="46"/>
  <c r="BS109" i="45"/>
  <c r="T109" i="45"/>
  <c r="U109" i="45" s="1"/>
  <c r="S109" i="45"/>
  <c r="J109" i="45" s="1"/>
  <c r="Z9" i="58"/>
  <c r="T175" i="45"/>
  <c r="U175" i="45" s="1"/>
  <c r="AI175" i="45" s="1"/>
  <c r="S60" i="45"/>
  <c r="J60" i="45" s="1"/>
  <c r="BU71" i="45"/>
  <c r="I11" i="65" s="1"/>
  <c r="S98" i="45"/>
  <c r="J98" i="45" s="1"/>
  <c r="BS118" i="45"/>
  <c r="S118" i="45"/>
  <c r="J118" i="45" s="1"/>
  <c r="T118" i="45"/>
  <c r="U118" i="45" s="1"/>
  <c r="BS88" i="45"/>
  <c r="S88" i="45"/>
  <c r="J88" i="45" s="1"/>
  <c r="T88" i="45"/>
  <c r="U88" i="45" s="1"/>
  <c r="BG181" i="45"/>
  <c r="BB181" i="45"/>
  <c r="BB193" i="45"/>
  <c r="F9" i="65"/>
  <c r="BQ56" i="45"/>
  <c r="E9" i="65" s="1"/>
  <c r="AH11" i="45"/>
  <c r="AL11" i="45"/>
  <c r="AP11" i="45"/>
  <c r="AT11" i="45"/>
  <c r="AI11" i="45"/>
  <c r="AM11" i="45"/>
  <c r="AQ11" i="45"/>
  <c r="AU11" i="45"/>
  <c r="AJ11" i="45"/>
  <c r="AR11" i="45"/>
  <c r="AN11" i="45"/>
  <c r="AK11" i="45"/>
  <c r="AO11" i="45"/>
  <c r="AS11" i="45"/>
  <c r="AW11" i="45"/>
  <c r="AV11" i="45"/>
  <c r="BR4" i="45"/>
  <c r="BQ4" i="45" s="1"/>
  <c r="E4" i="65" s="1"/>
  <c r="AJ18" i="45"/>
  <c r="AN18" i="45"/>
  <c r="AR18" i="45"/>
  <c r="AV18" i="45"/>
  <c r="AK18" i="45"/>
  <c r="AO18" i="45"/>
  <c r="AS18" i="45"/>
  <c r="AW18" i="45"/>
  <c r="AH18" i="45"/>
  <c r="AL18" i="45"/>
  <c r="AP18" i="45"/>
  <c r="AT18" i="45"/>
  <c r="AI18" i="45"/>
  <c r="AM18" i="45"/>
  <c r="AQ18" i="45"/>
  <c r="AU18" i="45"/>
  <c r="AI19" i="45"/>
  <c r="AM19" i="45"/>
  <c r="AQ19" i="45"/>
  <c r="AU19" i="45"/>
  <c r="AJ19" i="45"/>
  <c r="AN19" i="45"/>
  <c r="AR19" i="45"/>
  <c r="AV19" i="45"/>
  <c r="AK19" i="45"/>
  <c r="AO19" i="45"/>
  <c r="AS19" i="45"/>
  <c r="AW19" i="45"/>
  <c r="AH19" i="45"/>
  <c r="AL19" i="45"/>
  <c r="AP19" i="45"/>
  <c r="AT19" i="45"/>
  <c r="AV145" i="45"/>
  <c r="AU145" i="45"/>
  <c r="AQ145" i="45"/>
  <c r="AM145" i="45"/>
  <c r="AI145" i="45"/>
  <c r="AW145" i="45"/>
  <c r="AS145" i="45"/>
  <c r="AO145" i="45"/>
  <c r="AK145" i="45"/>
  <c r="AN145" i="45"/>
  <c r="AT145" i="45"/>
  <c r="AL145" i="45"/>
  <c r="AR145" i="45"/>
  <c r="AJ145" i="45"/>
  <c r="AP145" i="45"/>
  <c r="AH145" i="45"/>
  <c r="T86" i="45"/>
  <c r="U86" i="45" s="1"/>
  <c r="S124" i="45"/>
  <c r="J124" i="45" s="1"/>
  <c r="AX32" i="45"/>
  <c r="AW94" i="45"/>
  <c r="AV94" i="45"/>
  <c r="AU94" i="45"/>
  <c r="AT94" i="45"/>
  <c r="AF94" i="45"/>
  <c r="AD94" i="45"/>
  <c r="X94" i="45"/>
  <c r="BA94" i="45"/>
  <c r="AS94" i="45"/>
  <c r="AR94" i="45"/>
  <c r="AQ94" i="45"/>
  <c r="AP94" i="45"/>
  <c r="AC94" i="45"/>
  <c r="BF94" i="45"/>
  <c r="Y94" i="45"/>
  <c r="BD94" i="45"/>
  <c r="AO94" i="45"/>
  <c r="AN94" i="45"/>
  <c r="AM94" i="45"/>
  <c r="AL94" i="45"/>
  <c r="BC94" i="45"/>
  <c r="BE94" i="45"/>
  <c r="AE94" i="45"/>
  <c r="AB94" i="45"/>
  <c r="AG94" i="45" s="1"/>
  <c r="AK94" i="45"/>
  <c r="AJ94" i="45"/>
  <c r="AI94" i="45"/>
  <c r="AH94" i="45"/>
  <c r="AX94" i="45" s="1"/>
  <c r="V94" i="45"/>
  <c r="AY94" i="45"/>
  <c r="W94" i="45"/>
  <c r="AZ94" i="45"/>
  <c r="AI121" i="45"/>
  <c r="AM121" i="45"/>
  <c r="AQ121" i="45"/>
  <c r="AU121" i="45"/>
  <c r="AK121" i="45"/>
  <c r="AO121" i="45"/>
  <c r="AS121" i="45"/>
  <c r="AW121" i="45"/>
  <c r="AL121" i="45"/>
  <c r="AT121" i="45"/>
  <c r="AN121" i="45"/>
  <c r="AV121" i="45"/>
  <c r="AH121" i="45"/>
  <c r="AP121" i="45"/>
  <c r="AJ121" i="45"/>
  <c r="AR121" i="45"/>
  <c r="AF121" i="45"/>
  <c r="X121" i="45"/>
  <c r="BF121" i="45"/>
  <c r="AB121" i="45"/>
  <c r="AD121" i="45"/>
  <c r="AZ121" i="45"/>
  <c r="AC121" i="45"/>
  <c r="BC121" i="45"/>
  <c r="W121" i="45"/>
  <c r="AY121" i="45"/>
  <c r="BB121" i="45" s="1"/>
  <c r="BE121" i="45"/>
  <c r="AE121" i="45"/>
  <c r="BA121" i="45"/>
  <c r="V121" i="45"/>
  <c r="Y121" i="45"/>
  <c r="BD121" i="45"/>
  <c r="AH160" i="45"/>
  <c r="AL160" i="45"/>
  <c r="AP160" i="45"/>
  <c r="AT160" i="45"/>
  <c r="AI160" i="45"/>
  <c r="AN160" i="45"/>
  <c r="AS160" i="45"/>
  <c r="AJ160" i="45"/>
  <c r="AO160" i="45"/>
  <c r="AU160" i="45"/>
  <c r="AR160" i="45"/>
  <c r="AK160" i="45"/>
  <c r="AV160" i="45"/>
  <c r="AM160" i="45"/>
  <c r="AW160" i="45"/>
  <c r="AQ160" i="45"/>
  <c r="BF160" i="45"/>
  <c r="AY160" i="45"/>
  <c r="BE160" i="45"/>
  <c r="BA160" i="45"/>
  <c r="W160" i="45"/>
  <c r="Y160" i="45"/>
  <c r="AZ160" i="45"/>
  <c r="AB160" i="45"/>
  <c r="BC160" i="45"/>
  <c r="AC160" i="45"/>
  <c r="BD160" i="45"/>
  <c r="AF160" i="45"/>
  <c r="AE160" i="45"/>
  <c r="X160" i="45"/>
  <c r="AD160" i="45"/>
  <c r="V160" i="45"/>
  <c r="AU105" i="45"/>
  <c r="AQ105" i="45"/>
  <c r="AM105" i="45"/>
  <c r="AI105" i="45"/>
  <c r="AT105" i="45"/>
  <c r="AP105" i="45"/>
  <c r="AL105" i="45"/>
  <c r="AH105" i="45"/>
  <c r="AW105" i="45"/>
  <c r="AS105" i="45"/>
  <c r="AO105" i="45"/>
  <c r="AK105" i="45"/>
  <c r="AV105" i="45"/>
  <c r="AR105" i="45"/>
  <c r="AN105" i="45"/>
  <c r="AJ105" i="45"/>
  <c r="AY105" i="45"/>
  <c r="AE105" i="45"/>
  <c r="Y105" i="45"/>
  <c r="BC105" i="45"/>
  <c r="W105" i="45"/>
  <c r="AC105" i="45"/>
  <c r="X105" i="45"/>
  <c r="AF105" i="45"/>
  <c r="AD105" i="45"/>
  <c r="AB105" i="45"/>
  <c r="BE105" i="45"/>
  <c r="AZ105" i="45"/>
  <c r="BA105" i="45"/>
  <c r="V105" i="45"/>
  <c r="BF105" i="45"/>
  <c r="BD105" i="45"/>
  <c r="AI107" i="45"/>
  <c r="AM107" i="45"/>
  <c r="AQ107" i="45"/>
  <c r="AU107" i="45"/>
  <c r="AJ107" i="45"/>
  <c r="AN107" i="45"/>
  <c r="AR107" i="45"/>
  <c r="AV107" i="45"/>
  <c r="AH107" i="45"/>
  <c r="AL107" i="45"/>
  <c r="AP107" i="45"/>
  <c r="AT107" i="45"/>
  <c r="AW107" i="45"/>
  <c r="AK107" i="45"/>
  <c r="AO107" i="45"/>
  <c r="AS107" i="45"/>
  <c r="AB107" i="45"/>
  <c r="BE107" i="45"/>
  <c r="V107" i="45"/>
  <c r="X107" i="45"/>
  <c r="BA107" i="45"/>
  <c r="AC107" i="45"/>
  <c r="BD107" i="45"/>
  <c r="AD107" i="45"/>
  <c r="AZ107" i="45"/>
  <c r="AF107" i="45"/>
  <c r="AE107" i="45"/>
  <c r="BC107" i="45"/>
  <c r="BG107" i="45" s="1"/>
  <c r="AY107" i="45"/>
  <c r="W107" i="45"/>
  <c r="BF107" i="45"/>
  <c r="Y107" i="45"/>
  <c r="BS143" i="45"/>
  <c r="T143" i="45"/>
  <c r="U143" i="45" s="1"/>
  <c r="S143" i="45"/>
  <c r="J143" i="45" s="1"/>
  <c r="AC165" i="45"/>
  <c r="AH165" i="45"/>
  <c r="AL165" i="45"/>
  <c r="AP165" i="45"/>
  <c r="AT165" i="45"/>
  <c r="AI165" i="45"/>
  <c r="AM165" i="45"/>
  <c r="AQ165" i="45"/>
  <c r="AU165" i="45"/>
  <c r="AK165" i="45"/>
  <c r="AS165" i="45"/>
  <c r="AN165" i="45"/>
  <c r="AV165" i="45"/>
  <c r="AJ165" i="45"/>
  <c r="AR165" i="45"/>
  <c r="AO165" i="45"/>
  <c r="AW165" i="45"/>
  <c r="BE165" i="45"/>
  <c r="BA165" i="45"/>
  <c r="AB165" i="45"/>
  <c r="BC165" i="45"/>
  <c r="Y165" i="45"/>
  <c r="AZ165" i="45"/>
  <c r="V165" i="45"/>
  <c r="AF165" i="45"/>
  <c r="BD165" i="45"/>
  <c r="AY165" i="45"/>
  <c r="AD165" i="45"/>
  <c r="BF165" i="45"/>
  <c r="AE165" i="45"/>
  <c r="X165" i="45"/>
  <c r="W165" i="45"/>
  <c r="AV184" i="45"/>
  <c r="AR184" i="45"/>
  <c r="AN184" i="45"/>
  <c r="AJ184" i="45"/>
  <c r="AT184" i="45"/>
  <c r="AP184" i="45"/>
  <c r="AL184" i="45"/>
  <c r="AH184" i="45"/>
  <c r="AU184" i="45"/>
  <c r="AM184" i="45"/>
  <c r="AS184" i="45"/>
  <c r="AK184" i="45"/>
  <c r="AQ184" i="45"/>
  <c r="AI184" i="45"/>
  <c r="AW184" i="45"/>
  <c r="AO184" i="45"/>
  <c r="X184" i="45"/>
  <c r="AB184" i="45"/>
  <c r="AZ184" i="45"/>
  <c r="BA184" i="45"/>
  <c r="AE184" i="45"/>
  <c r="AC184" i="45"/>
  <c r="AF184" i="45"/>
  <c r="BD184" i="45"/>
  <c r="AY184" i="45"/>
  <c r="BB184" i="45" s="1"/>
  <c r="BE184" i="45"/>
  <c r="W184" i="45"/>
  <c r="Y184" i="45"/>
  <c r="BF184" i="45"/>
  <c r="AD184" i="45"/>
  <c r="V184" i="45"/>
  <c r="BC184" i="45"/>
  <c r="AJ91" i="45"/>
  <c r="AN91" i="45"/>
  <c r="AR91" i="45"/>
  <c r="AV91" i="45"/>
  <c r="AK91" i="45"/>
  <c r="AO91" i="45"/>
  <c r="AS91" i="45"/>
  <c r="AW91" i="45"/>
  <c r="AH91" i="45"/>
  <c r="AL91" i="45"/>
  <c r="AP91" i="45"/>
  <c r="AT91" i="45"/>
  <c r="AI91" i="45"/>
  <c r="AM91" i="45"/>
  <c r="AQ91" i="45"/>
  <c r="AU91" i="45"/>
  <c r="Y91" i="45"/>
  <c r="V91" i="45"/>
  <c r="BF91" i="45"/>
  <c r="AB91" i="45"/>
  <c r="AD91" i="45"/>
  <c r="X91" i="45"/>
  <c r="AZ91" i="45"/>
  <c r="AC91" i="45"/>
  <c r="AE91" i="45"/>
  <c r="AF91" i="45"/>
  <c r="AY91" i="45"/>
  <c r="BA91" i="45"/>
  <c r="BE91" i="45"/>
  <c r="BC91" i="45"/>
  <c r="BD91" i="45"/>
  <c r="W91" i="45"/>
  <c r="AV189" i="45"/>
  <c r="AR189" i="45"/>
  <c r="AN189" i="45"/>
  <c r="AJ189" i="45"/>
  <c r="AT189" i="45"/>
  <c r="AP189" i="45"/>
  <c r="AL189" i="45"/>
  <c r="AH189" i="45"/>
  <c r="AU189" i="45"/>
  <c r="AM189" i="45"/>
  <c r="AS189" i="45"/>
  <c r="AK189" i="45"/>
  <c r="AQ189" i="45"/>
  <c r="AI189" i="45"/>
  <c r="AW189" i="45"/>
  <c r="AO189" i="45"/>
  <c r="BA189" i="45"/>
  <c r="W189" i="45"/>
  <c r="AF189" i="45"/>
  <c r="AZ189" i="45"/>
  <c r="BC189" i="45"/>
  <c r="V189" i="45"/>
  <c r="Y189" i="45"/>
  <c r="AC189" i="45"/>
  <c r="BE189" i="45"/>
  <c r="X189" i="45"/>
  <c r="AE189" i="45"/>
  <c r="AY189" i="45"/>
  <c r="AB189" i="45"/>
  <c r="BF189" i="45"/>
  <c r="AD189" i="45"/>
  <c r="BD189" i="45"/>
  <c r="AX41" i="45"/>
  <c r="AH142" i="45"/>
  <c r="AL142" i="45"/>
  <c r="AP142" i="45"/>
  <c r="AT142" i="45"/>
  <c r="AJ142" i="45"/>
  <c r="AN142" i="45"/>
  <c r="AR142" i="45"/>
  <c r="AV142" i="45"/>
  <c r="AO142" i="45"/>
  <c r="AW142" i="45"/>
  <c r="AI142" i="45"/>
  <c r="AQ142" i="45"/>
  <c r="AK142" i="45"/>
  <c r="AS142" i="45"/>
  <c r="AM142" i="45"/>
  <c r="AU142" i="45"/>
  <c r="BA142" i="45"/>
  <c r="W142" i="45"/>
  <c r="X142" i="45"/>
  <c r="V142" i="45"/>
  <c r="Y142" i="45"/>
  <c r="BF142" i="45"/>
  <c r="AF142" i="45"/>
  <c r="BD142" i="45"/>
  <c r="BE142" i="45"/>
  <c r="AD142" i="45"/>
  <c r="AB142" i="45"/>
  <c r="BC142" i="45"/>
  <c r="AE142" i="45"/>
  <c r="AC142" i="45"/>
  <c r="AZ142" i="45"/>
  <c r="AY142" i="45"/>
  <c r="BS62" i="45"/>
  <c r="S62" i="45"/>
  <c r="J62" i="45" s="1"/>
  <c r="T62" i="45"/>
  <c r="U62" i="45" s="1"/>
  <c r="AW177" i="45"/>
  <c r="AS177" i="45"/>
  <c r="AO177" i="45"/>
  <c r="AK177" i="45"/>
  <c r="AU177" i="45"/>
  <c r="AQ177" i="45"/>
  <c r="AM177" i="45"/>
  <c r="AI177" i="45"/>
  <c r="AV177" i="45"/>
  <c r="AN177" i="45"/>
  <c r="AT177" i="45"/>
  <c r="AL177" i="45"/>
  <c r="AR177" i="45"/>
  <c r="AJ177" i="45"/>
  <c r="AP177" i="45"/>
  <c r="AH177" i="45"/>
  <c r="BC177" i="45"/>
  <c r="AB177" i="45"/>
  <c r="BD177" i="45"/>
  <c r="Y177" i="45"/>
  <c r="BE177" i="45"/>
  <c r="W177" i="45"/>
  <c r="BA177" i="45"/>
  <c r="AZ177" i="45"/>
  <c r="AD177" i="45"/>
  <c r="BF177" i="45"/>
  <c r="X177" i="45"/>
  <c r="V177" i="45"/>
  <c r="AE177" i="45"/>
  <c r="AC177" i="45"/>
  <c r="AY177" i="45"/>
  <c r="AF177" i="45"/>
  <c r="AJ106" i="45"/>
  <c r="AN106" i="45"/>
  <c r="AR106" i="45"/>
  <c r="AV106" i="45"/>
  <c r="AK106" i="45"/>
  <c r="AO106" i="45"/>
  <c r="AS106" i="45"/>
  <c r="AW106" i="45"/>
  <c r="AI106" i="45"/>
  <c r="AM106" i="45"/>
  <c r="AQ106" i="45"/>
  <c r="AU106" i="45"/>
  <c r="AH106" i="45"/>
  <c r="AL106" i="45"/>
  <c r="AP106" i="45"/>
  <c r="AT106" i="45"/>
  <c r="AE106" i="45"/>
  <c r="AD106" i="45"/>
  <c r="BD106" i="45"/>
  <c r="X106" i="45"/>
  <c r="AB106" i="45"/>
  <c r="V106" i="45"/>
  <c r="AC106" i="45"/>
  <c r="Y106" i="45"/>
  <c r="AF106" i="45"/>
  <c r="AY106" i="45"/>
  <c r="W106" i="45"/>
  <c r="BE106" i="45"/>
  <c r="BF106" i="45"/>
  <c r="BA106" i="45"/>
  <c r="BC106" i="45"/>
  <c r="AZ106" i="45"/>
  <c r="AX141" i="45"/>
  <c r="AX150" i="45"/>
  <c r="AI120" i="45"/>
  <c r="AM120" i="45"/>
  <c r="AQ120" i="45"/>
  <c r="AU120" i="45"/>
  <c r="AK120" i="45"/>
  <c r="AO120" i="45"/>
  <c r="AS120" i="45"/>
  <c r="AW120" i="45"/>
  <c r="AL120" i="45"/>
  <c r="AT120" i="45"/>
  <c r="AN120" i="45"/>
  <c r="AV120" i="45"/>
  <c r="AH120" i="45"/>
  <c r="AP120" i="45"/>
  <c r="AJ120" i="45"/>
  <c r="AR120" i="45"/>
  <c r="V120" i="45"/>
  <c r="BF120" i="45"/>
  <c r="AY120" i="45"/>
  <c r="BD120" i="45"/>
  <c r="Y120" i="45"/>
  <c r="BE120" i="45"/>
  <c r="AD120" i="45"/>
  <c r="BC120" i="45"/>
  <c r="AB120" i="45"/>
  <c r="AF120" i="45"/>
  <c r="AE120" i="45"/>
  <c r="X120" i="45"/>
  <c r="AC120" i="45"/>
  <c r="BA120" i="45"/>
  <c r="W120" i="45"/>
  <c r="AZ120" i="45"/>
  <c r="BS139" i="45"/>
  <c r="BS133" i="45" s="1"/>
  <c r="G17" i="65" s="1"/>
  <c r="T139" i="45"/>
  <c r="U139" i="45" s="1"/>
  <c r="S139" i="45"/>
  <c r="J139" i="45" s="1"/>
  <c r="AH140" i="45"/>
  <c r="AL140" i="45"/>
  <c r="AP140" i="45"/>
  <c r="AT140" i="45"/>
  <c r="AJ140" i="45"/>
  <c r="AN140" i="45"/>
  <c r="AR140" i="45"/>
  <c r="AV140" i="45"/>
  <c r="AO140" i="45"/>
  <c r="AW140" i="45"/>
  <c r="AI140" i="45"/>
  <c r="AQ140" i="45"/>
  <c r="AK140" i="45"/>
  <c r="AS140" i="45"/>
  <c r="AM140" i="45"/>
  <c r="AU140" i="45"/>
  <c r="AD140" i="45"/>
  <c r="AF140" i="45"/>
  <c r="V140" i="45"/>
  <c r="BA140" i="45"/>
  <c r="X140" i="45"/>
  <c r="AC140" i="45"/>
  <c r="BF140" i="45"/>
  <c r="BC140" i="45"/>
  <c r="AE140" i="45"/>
  <c r="AZ140" i="45"/>
  <c r="W140" i="45"/>
  <c r="AB140" i="45"/>
  <c r="BD140" i="45"/>
  <c r="Y140" i="45"/>
  <c r="AY140" i="45"/>
  <c r="BB140" i="45" s="1"/>
  <c r="BE140" i="45"/>
  <c r="AK149" i="45"/>
  <c r="AO149" i="45"/>
  <c r="AS149" i="45"/>
  <c r="AW149" i="45"/>
  <c r="AH149" i="45"/>
  <c r="AL149" i="45"/>
  <c r="AP149" i="45"/>
  <c r="AT149" i="45"/>
  <c r="AJ149" i="45"/>
  <c r="AN149" i="45"/>
  <c r="AR149" i="45"/>
  <c r="AV149" i="45"/>
  <c r="AI149" i="45"/>
  <c r="AM149" i="45"/>
  <c r="AQ149" i="45"/>
  <c r="AU149" i="45"/>
  <c r="Y149" i="45"/>
  <c r="AD149" i="45"/>
  <c r="AY149" i="45"/>
  <c r="AF149" i="45"/>
  <c r="AB149" i="45"/>
  <c r="V149" i="45"/>
  <c r="X149" i="45"/>
  <c r="AE149" i="45"/>
  <c r="W149" i="45"/>
  <c r="AC149" i="45"/>
  <c r="BE149" i="45"/>
  <c r="BD149" i="45"/>
  <c r="AZ149" i="45"/>
  <c r="BC149" i="45"/>
  <c r="BF149" i="45"/>
  <c r="BA149" i="45"/>
  <c r="AH54" i="45"/>
  <c r="AL54" i="45"/>
  <c r="AP54" i="45"/>
  <c r="AT54" i="45"/>
  <c r="AI54" i="45"/>
  <c r="AM54" i="45"/>
  <c r="AQ54" i="45"/>
  <c r="AU54" i="45"/>
  <c r="AJ54" i="45"/>
  <c r="AN54" i="45"/>
  <c r="AR54" i="45"/>
  <c r="AV54" i="45"/>
  <c r="AK54" i="45"/>
  <c r="AO54" i="45"/>
  <c r="AS54" i="45"/>
  <c r="AW54" i="45"/>
  <c r="X54" i="45"/>
  <c r="AB54" i="45"/>
  <c r="V54" i="45"/>
  <c r="BE54" i="45"/>
  <c r="BF54" i="45"/>
  <c r="Y54" i="45"/>
  <c r="W54" i="45"/>
  <c r="AE54" i="45"/>
  <c r="BD54" i="45"/>
  <c r="AD54" i="45"/>
  <c r="AY54" i="45"/>
  <c r="BA54" i="45"/>
  <c r="AZ54" i="45"/>
  <c r="AF54" i="45"/>
  <c r="BC54" i="45"/>
  <c r="BG54" i="45" s="1"/>
  <c r="AC54" i="45"/>
  <c r="BS154" i="45"/>
  <c r="S154" i="45"/>
  <c r="J154" i="45" s="1"/>
  <c r="T154" i="45"/>
  <c r="U154" i="45" s="1"/>
  <c r="AI7" i="45"/>
  <c r="AM7" i="45"/>
  <c r="AQ7" i="45"/>
  <c r="AU7" i="45"/>
  <c r="AJ7" i="45"/>
  <c r="AN7" i="45"/>
  <c r="AR7" i="45"/>
  <c r="AV7" i="45"/>
  <c r="AK7" i="45"/>
  <c r="AO7" i="45"/>
  <c r="AS7" i="45"/>
  <c r="AW7" i="45"/>
  <c r="AH7" i="45"/>
  <c r="AL7" i="45"/>
  <c r="AP7" i="45"/>
  <c r="AT7" i="45"/>
  <c r="AK14" i="45"/>
  <c r="AO14" i="45"/>
  <c r="AS14" i="45"/>
  <c r="AW14" i="45"/>
  <c r="AH14" i="45"/>
  <c r="AL14" i="45"/>
  <c r="AP14" i="45"/>
  <c r="AT14" i="45"/>
  <c r="AI14" i="45"/>
  <c r="AM14" i="45"/>
  <c r="AQ14" i="45"/>
  <c r="AU14" i="45"/>
  <c r="AJ14" i="45"/>
  <c r="AN14" i="45"/>
  <c r="AR14" i="45"/>
  <c r="AV14" i="45"/>
  <c r="AV13" i="45"/>
  <c r="AR13" i="45"/>
  <c r="AN13" i="45"/>
  <c r="AJ13" i="45"/>
  <c r="AU13" i="45"/>
  <c r="AQ13" i="45"/>
  <c r="AM13" i="45"/>
  <c r="AI13" i="45"/>
  <c r="AT13" i="45"/>
  <c r="AP13" i="45"/>
  <c r="AL13" i="45"/>
  <c r="AH13" i="45"/>
  <c r="AW13" i="45"/>
  <c r="AS13" i="45"/>
  <c r="AO13" i="45"/>
  <c r="AK13" i="45"/>
  <c r="AT22" i="45"/>
  <c r="AP22" i="45"/>
  <c r="AL22" i="45"/>
  <c r="AH22" i="45"/>
  <c r="AW22" i="45"/>
  <c r="AS22" i="45"/>
  <c r="AO22" i="45"/>
  <c r="AK22" i="45"/>
  <c r="AV22" i="45"/>
  <c r="AR22" i="45"/>
  <c r="AN22" i="45"/>
  <c r="AJ22" i="45"/>
  <c r="AU22" i="45"/>
  <c r="AQ22" i="45"/>
  <c r="AM22" i="45"/>
  <c r="AI22" i="45"/>
  <c r="AH103" i="45"/>
  <c r="AL103" i="45"/>
  <c r="AP103" i="45"/>
  <c r="AT103" i="45"/>
  <c r="AI103" i="45"/>
  <c r="AM103" i="45"/>
  <c r="AQ103" i="45"/>
  <c r="AU103" i="45"/>
  <c r="AJ103" i="45"/>
  <c r="AN103" i="45"/>
  <c r="AR103" i="45"/>
  <c r="AV103" i="45"/>
  <c r="AK103" i="45"/>
  <c r="AO103" i="45"/>
  <c r="AS103" i="45"/>
  <c r="AW103" i="45"/>
  <c r="AU57" i="45"/>
  <c r="AQ57" i="45"/>
  <c r="AM57" i="45"/>
  <c r="AI57" i="45"/>
  <c r="AT57" i="45"/>
  <c r="AP57" i="45"/>
  <c r="AL57" i="45"/>
  <c r="AH57" i="45"/>
  <c r="AW57" i="45"/>
  <c r="AS57" i="45"/>
  <c r="AO57" i="45"/>
  <c r="AK57" i="45"/>
  <c r="AV57" i="45"/>
  <c r="AR57" i="45"/>
  <c r="AN57" i="45"/>
  <c r="AJ57" i="45"/>
  <c r="AI83" i="45"/>
  <c r="AM83" i="45"/>
  <c r="AQ83" i="45"/>
  <c r="AU83" i="45"/>
  <c r="AJ83" i="45"/>
  <c r="AN83" i="45"/>
  <c r="AR83" i="45"/>
  <c r="AV83" i="45"/>
  <c r="AH83" i="45"/>
  <c r="AL83" i="45"/>
  <c r="AP83" i="45"/>
  <c r="AT83" i="45"/>
  <c r="AS83" i="45"/>
  <c r="AW83" i="45"/>
  <c r="AK83" i="45"/>
  <c r="AO83" i="45"/>
  <c r="AC83" i="45"/>
  <c r="W83" i="45"/>
  <c r="AF83" i="45"/>
  <c r="BA83" i="45"/>
  <c r="AY83" i="45"/>
  <c r="AZ83" i="45"/>
  <c r="V83" i="45"/>
  <c r="BD83" i="45"/>
  <c r="AD83" i="45"/>
  <c r="BC83" i="45"/>
  <c r="BE83" i="45"/>
  <c r="X83" i="45"/>
  <c r="AE83" i="45"/>
  <c r="Y83" i="45"/>
  <c r="BF83" i="45"/>
  <c r="AB83" i="45"/>
  <c r="AI178" i="45"/>
  <c r="AM178" i="45"/>
  <c r="AQ178" i="45"/>
  <c r="AU178" i="45"/>
  <c r="AK178" i="45"/>
  <c r="AO178" i="45"/>
  <c r="AS178" i="45"/>
  <c r="AW178" i="45"/>
  <c r="AJ178" i="45"/>
  <c r="AR178" i="45"/>
  <c r="AL178" i="45"/>
  <c r="AT178" i="45"/>
  <c r="AN178" i="45"/>
  <c r="AV178" i="45"/>
  <c r="AH178" i="45"/>
  <c r="AP178" i="45"/>
  <c r="X178" i="45"/>
  <c r="AD178" i="45"/>
  <c r="V178" i="45"/>
  <c r="BC178" i="45"/>
  <c r="BE178" i="45"/>
  <c r="AC178" i="45"/>
  <c r="BD178" i="45"/>
  <c r="Y178" i="45"/>
  <c r="AE178" i="45"/>
  <c r="AF178" i="45"/>
  <c r="BA178" i="45"/>
  <c r="W178" i="45"/>
  <c r="AZ178" i="45"/>
  <c r="BF178" i="45"/>
  <c r="AB178" i="45"/>
  <c r="AY178" i="45"/>
  <c r="AH55" i="45"/>
  <c r="AL55" i="45"/>
  <c r="AP55" i="45"/>
  <c r="AT55" i="45"/>
  <c r="AI55" i="45"/>
  <c r="AM55" i="45"/>
  <c r="AQ55" i="45"/>
  <c r="AU55" i="45"/>
  <c r="AJ55" i="45"/>
  <c r="AN55" i="45"/>
  <c r="AR55" i="45"/>
  <c r="AV55" i="45"/>
  <c r="AK55" i="45"/>
  <c r="AO55" i="45"/>
  <c r="AS55" i="45"/>
  <c r="AW55" i="45"/>
  <c r="BD55" i="45"/>
  <c r="AB55" i="45"/>
  <c r="AF55" i="45"/>
  <c r="X55" i="45"/>
  <c r="V55" i="45"/>
  <c r="Y55" i="45"/>
  <c r="BF55" i="45"/>
  <c r="AD55" i="45"/>
  <c r="AC55" i="45"/>
  <c r="W55" i="45"/>
  <c r="BE55" i="45"/>
  <c r="BC55" i="45"/>
  <c r="AE55" i="45"/>
  <c r="AY55" i="45"/>
  <c r="BA55" i="45"/>
  <c r="AZ55" i="45"/>
  <c r="AX76" i="45"/>
  <c r="AJ92" i="45"/>
  <c r="AN92" i="45"/>
  <c r="AR92" i="45"/>
  <c r="AV92" i="45"/>
  <c r="AK92" i="45"/>
  <c r="AO92" i="45"/>
  <c r="AS92" i="45"/>
  <c r="AW92" i="45"/>
  <c r="AH92" i="45"/>
  <c r="AL92" i="45"/>
  <c r="AP92" i="45"/>
  <c r="AT92" i="45"/>
  <c r="AI92" i="45"/>
  <c r="AM92" i="45"/>
  <c r="AQ92" i="45"/>
  <c r="AU92" i="45"/>
  <c r="X92" i="45"/>
  <c r="BE92" i="45"/>
  <c r="AC92" i="45"/>
  <c r="W92" i="45"/>
  <c r="AZ92" i="45"/>
  <c r="BC92" i="45"/>
  <c r="AE92" i="45"/>
  <c r="AB92" i="45"/>
  <c r="BF92" i="45"/>
  <c r="BD92" i="45"/>
  <c r="AD92" i="45"/>
  <c r="AY92" i="45"/>
  <c r="V92" i="45"/>
  <c r="AF92" i="45"/>
  <c r="Y92" i="45"/>
  <c r="BA92" i="45"/>
  <c r="BS31" i="45"/>
  <c r="T31" i="45"/>
  <c r="U31" i="45" s="1"/>
  <c r="S31" i="45"/>
  <c r="J31" i="45" s="1"/>
  <c r="AH79" i="45"/>
  <c r="AL79" i="45"/>
  <c r="AP79" i="45"/>
  <c r="AT79" i="45"/>
  <c r="AJ79" i="45"/>
  <c r="AN79" i="45"/>
  <c r="AR79" i="45"/>
  <c r="AV79" i="45"/>
  <c r="AO79" i="45"/>
  <c r="AW79" i="45"/>
  <c r="AI79" i="45"/>
  <c r="AQ79" i="45"/>
  <c r="AK79" i="45"/>
  <c r="AS79" i="45"/>
  <c r="AM79" i="45"/>
  <c r="AU79" i="45"/>
  <c r="AY79" i="45"/>
  <c r="AE79" i="45"/>
  <c r="BD79" i="45"/>
  <c r="Y79" i="45"/>
  <c r="AF79" i="45"/>
  <c r="BF79" i="45"/>
  <c r="W79" i="45"/>
  <c r="BE79" i="45"/>
  <c r="AZ79" i="45"/>
  <c r="AB79" i="45"/>
  <c r="AD79" i="45"/>
  <c r="X79" i="45"/>
  <c r="V79" i="45"/>
  <c r="BA79" i="45"/>
  <c r="BC79" i="45"/>
  <c r="AC79" i="45"/>
  <c r="BD188" i="45"/>
  <c r="AV188" i="45"/>
  <c r="AR188" i="45"/>
  <c r="AN188" i="45"/>
  <c r="AJ188" i="45"/>
  <c r="AT188" i="45"/>
  <c r="AP188" i="45"/>
  <c r="AL188" i="45"/>
  <c r="AH188" i="45"/>
  <c r="AU188" i="45"/>
  <c r="AM188" i="45"/>
  <c r="AS188" i="45"/>
  <c r="AK188" i="45"/>
  <c r="AQ188" i="45"/>
  <c r="AI188" i="45"/>
  <c r="AW188" i="45"/>
  <c r="AO188" i="45"/>
  <c r="BE188" i="45"/>
  <c r="BC188" i="45"/>
  <c r="AE188" i="45"/>
  <c r="AC188" i="45"/>
  <c r="W188" i="45"/>
  <c r="AY188" i="45"/>
  <c r="BB188" i="45" s="1"/>
  <c r="AF188" i="45"/>
  <c r="Y188" i="45"/>
  <c r="AD188" i="45"/>
  <c r="BF188" i="45"/>
  <c r="AZ188" i="45"/>
  <c r="X188" i="45"/>
  <c r="BA188" i="45"/>
  <c r="V188" i="45"/>
  <c r="AB188" i="45"/>
  <c r="AG188" i="45" s="1"/>
  <c r="AX40" i="45"/>
  <c r="AJ48" i="45"/>
  <c r="AN48" i="45"/>
  <c r="AR48" i="45"/>
  <c r="AV48" i="45"/>
  <c r="AK48" i="45"/>
  <c r="AO48" i="45"/>
  <c r="AS48" i="45"/>
  <c r="AW48" i="45"/>
  <c r="AH48" i="45"/>
  <c r="AL48" i="45"/>
  <c r="AP48" i="45"/>
  <c r="AT48" i="45"/>
  <c r="AI48" i="45"/>
  <c r="AM48" i="45"/>
  <c r="AQ48" i="45"/>
  <c r="AU48" i="45"/>
  <c r="BD48" i="45"/>
  <c r="AE48" i="45"/>
  <c r="BA48" i="45"/>
  <c r="BC48" i="45"/>
  <c r="W48" i="45"/>
  <c r="AB48" i="45"/>
  <c r="AG48" i="45" s="1"/>
  <c r="AY48" i="45"/>
  <c r="BB48" i="45" s="1"/>
  <c r="BE48" i="45"/>
  <c r="BF48" i="45"/>
  <c r="V48" i="45"/>
  <c r="AC48" i="45"/>
  <c r="AF48" i="45"/>
  <c r="AZ48" i="45"/>
  <c r="Y48" i="45"/>
  <c r="X48" i="45"/>
  <c r="AD48" i="45"/>
  <c r="AH123" i="45"/>
  <c r="AL123" i="45"/>
  <c r="AP123" i="45"/>
  <c r="AT123" i="45"/>
  <c r="AJ123" i="45"/>
  <c r="AN123" i="45"/>
  <c r="AR123" i="45"/>
  <c r="AV123" i="45"/>
  <c r="AK123" i="45"/>
  <c r="AS123" i="45"/>
  <c r="AM123" i="45"/>
  <c r="AU123" i="45"/>
  <c r="AO123" i="45"/>
  <c r="AW123" i="45"/>
  <c r="AI123" i="45"/>
  <c r="AQ123" i="45"/>
  <c r="BF123" i="45"/>
  <c r="Y123" i="45"/>
  <c r="AE123" i="45"/>
  <c r="AF123" i="45"/>
  <c r="BE123" i="45"/>
  <c r="BA123" i="45"/>
  <c r="X123" i="45"/>
  <c r="AC123" i="45"/>
  <c r="BD123" i="45"/>
  <c r="AZ123" i="45"/>
  <c r="BC123" i="45"/>
  <c r="AB123" i="45"/>
  <c r="AG123" i="45" s="1"/>
  <c r="AY123" i="45"/>
  <c r="BB123" i="45" s="1"/>
  <c r="AD123" i="45"/>
  <c r="V123" i="45"/>
  <c r="W123" i="45"/>
  <c r="BS77" i="45"/>
  <c r="T77" i="45"/>
  <c r="U77" i="45" s="1"/>
  <c r="S77" i="45"/>
  <c r="J77" i="45" s="1"/>
  <c r="AH100" i="45"/>
  <c r="AL100" i="45"/>
  <c r="AP100" i="45"/>
  <c r="AT100" i="45"/>
  <c r="AI100" i="45"/>
  <c r="AM100" i="45"/>
  <c r="AQ100" i="45"/>
  <c r="AU100" i="45"/>
  <c r="AJ100" i="45"/>
  <c r="AN100" i="45"/>
  <c r="AR100" i="45"/>
  <c r="AV100" i="45"/>
  <c r="AK100" i="45"/>
  <c r="AO100" i="45"/>
  <c r="AS100" i="45"/>
  <c r="AW100" i="45"/>
  <c r="AZ100" i="45"/>
  <c r="V100" i="45"/>
  <c r="W100" i="45"/>
  <c r="BE100" i="45"/>
  <c r="BA100" i="45"/>
  <c r="AY100" i="45"/>
  <c r="BF100" i="45"/>
  <c r="AB100" i="45"/>
  <c r="BC100" i="45"/>
  <c r="BD100" i="45"/>
  <c r="X100" i="45"/>
  <c r="Y100" i="45"/>
  <c r="AC100" i="45"/>
  <c r="AF100" i="45"/>
  <c r="AD100" i="45"/>
  <c r="AE100" i="45"/>
  <c r="AJ131" i="45"/>
  <c r="AN131" i="45"/>
  <c r="AR131" i="45"/>
  <c r="AV131" i="45"/>
  <c r="AH131" i="45"/>
  <c r="AL131" i="45"/>
  <c r="AP131" i="45"/>
  <c r="AT131" i="45"/>
  <c r="AM131" i="45"/>
  <c r="AU131" i="45"/>
  <c r="AO131" i="45"/>
  <c r="AW131" i="45"/>
  <c r="AI131" i="45"/>
  <c r="AQ131" i="45"/>
  <c r="AK131" i="45"/>
  <c r="AS131" i="45"/>
  <c r="W131" i="45"/>
  <c r="V131" i="45"/>
  <c r="BE131" i="45"/>
  <c r="AC131" i="45"/>
  <c r="AE131" i="45"/>
  <c r="Y131" i="45"/>
  <c r="BA131" i="45"/>
  <c r="BD131" i="45"/>
  <c r="AY131" i="45"/>
  <c r="AZ131" i="45"/>
  <c r="AB131" i="45"/>
  <c r="BC131" i="45"/>
  <c r="X131" i="45"/>
  <c r="BF131" i="45"/>
  <c r="AF131" i="45"/>
  <c r="AD131" i="45"/>
  <c r="AX148" i="45"/>
  <c r="AX135" i="45"/>
  <c r="BX133" i="45"/>
  <c r="L17" i="65" s="1"/>
  <c r="BS163" i="45"/>
  <c r="S163" i="45"/>
  <c r="J163" i="45" s="1"/>
  <c r="T163" i="45"/>
  <c r="U163" i="45" s="1"/>
  <c r="AV36" i="45"/>
  <c r="AR36" i="45"/>
  <c r="AN36" i="45"/>
  <c r="AJ36" i="45"/>
  <c r="AU36" i="45"/>
  <c r="AQ36" i="45"/>
  <c r="AM36" i="45"/>
  <c r="AI36" i="45"/>
  <c r="AW36" i="45"/>
  <c r="AS36" i="45"/>
  <c r="AO36" i="45"/>
  <c r="AK36" i="45"/>
  <c r="AP36" i="45"/>
  <c r="AL36" i="45"/>
  <c r="AH36" i="45"/>
  <c r="AT36" i="45"/>
  <c r="W36" i="45"/>
  <c r="AB36" i="45"/>
  <c r="AZ36" i="45"/>
  <c r="Y36" i="45"/>
  <c r="AC36" i="45"/>
  <c r="BE36" i="45"/>
  <c r="BD36" i="45"/>
  <c r="BA36" i="45"/>
  <c r="AD36" i="45"/>
  <c r="BC36" i="45"/>
  <c r="BG36" i="45" s="1"/>
  <c r="AF36" i="45"/>
  <c r="AY36" i="45"/>
  <c r="AE36" i="45"/>
  <c r="V36" i="45"/>
  <c r="BF36" i="45"/>
  <c r="X36" i="45"/>
  <c r="AX108" i="45"/>
  <c r="AX69" i="45"/>
  <c r="AX82" i="45"/>
  <c r="AI6" i="45"/>
  <c r="AM6" i="45"/>
  <c r="AQ6" i="45"/>
  <c r="AU6" i="45"/>
  <c r="AJ6" i="45"/>
  <c r="AN6" i="45"/>
  <c r="AR6" i="45"/>
  <c r="AV6" i="45"/>
  <c r="AK6" i="45"/>
  <c r="AS6" i="45"/>
  <c r="AH6" i="45"/>
  <c r="AL6" i="45"/>
  <c r="AP6" i="45"/>
  <c r="AT6" i="45"/>
  <c r="AO6" i="45"/>
  <c r="AW6" i="45"/>
  <c r="AH8" i="45"/>
  <c r="AL8" i="45"/>
  <c r="AP8" i="45"/>
  <c r="AT8" i="45"/>
  <c r="AI8" i="45"/>
  <c r="AM8" i="45"/>
  <c r="AQ8" i="45"/>
  <c r="AU8" i="45"/>
  <c r="AJ8" i="45"/>
  <c r="AN8" i="45"/>
  <c r="AR8" i="45"/>
  <c r="AV8" i="45"/>
  <c r="AK8" i="45"/>
  <c r="AO8" i="45"/>
  <c r="AS8" i="45"/>
  <c r="AW8" i="45"/>
  <c r="AH9" i="45"/>
  <c r="AL9" i="45"/>
  <c r="AP9" i="45"/>
  <c r="AT9" i="45"/>
  <c r="AI9" i="45"/>
  <c r="AM9" i="45"/>
  <c r="AQ9" i="45"/>
  <c r="AU9" i="45"/>
  <c r="AJ9" i="45"/>
  <c r="AN9" i="45"/>
  <c r="AR9" i="45"/>
  <c r="AV9" i="45"/>
  <c r="AK9" i="45"/>
  <c r="AO9" i="45"/>
  <c r="AS9" i="45"/>
  <c r="AW9" i="45"/>
  <c r="AJ17" i="45"/>
  <c r="AN17" i="45"/>
  <c r="AR17" i="45"/>
  <c r="AV17" i="45"/>
  <c r="AK17" i="45"/>
  <c r="AO17" i="45"/>
  <c r="AS17" i="45"/>
  <c r="AW17" i="45"/>
  <c r="AH17" i="45"/>
  <c r="AL17" i="45"/>
  <c r="AP17" i="45"/>
  <c r="AT17" i="45"/>
  <c r="AI17" i="45"/>
  <c r="AM17" i="45"/>
  <c r="AQ17" i="45"/>
  <c r="AU17" i="45"/>
  <c r="AJ15" i="45"/>
  <c r="AN15" i="45"/>
  <c r="AR15" i="45"/>
  <c r="AV15" i="45"/>
  <c r="AK15" i="45"/>
  <c r="AO15" i="45"/>
  <c r="AS15" i="45"/>
  <c r="AW15" i="45"/>
  <c r="AH15" i="45"/>
  <c r="AL15" i="45"/>
  <c r="AP15" i="45"/>
  <c r="AT15" i="45"/>
  <c r="AI15" i="45"/>
  <c r="AM15" i="45"/>
  <c r="AQ15" i="45"/>
  <c r="AU15" i="45"/>
  <c r="AH146" i="45"/>
  <c r="AL146" i="45"/>
  <c r="AP146" i="45"/>
  <c r="AT146" i="45"/>
  <c r="AI146" i="45"/>
  <c r="AM146" i="45"/>
  <c r="AQ146" i="45"/>
  <c r="AU146" i="45"/>
  <c r="AK146" i="45"/>
  <c r="AO146" i="45"/>
  <c r="AS146" i="45"/>
  <c r="AW146" i="45"/>
  <c r="AJ146" i="45"/>
  <c r="AN146" i="45"/>
  <c r="AR146" i="45"/>
  <c r="AV146" i="45"/>
  <c r="AZ42" i="45"/>
  <c r="AJ42" i="45"/>
  <c r="AN42" i="45"/>
  <c r="AR42" i="45"/>
  <c r="AV42" i="45"/>
  <c r="AK42" i="45"/>
  <c r="AO42" i="45"/>
  <c r="AS42" i="45"/>
  <c r="AW42" i="45"/>
  <c r="AH42" i="45"/>
  <c r="AL42" i="45"/>
  <c r="AI42" i="45"/>
  <c r="AM42" i="45"/>
  <c r="AQ42" i="45"/>
  <c r="AU42" i="45"/>
  <c r="AP42" i="45"/>
  <c r="AT42" i="45"/>
  <c r="AH74" i="45"/>
  <c r="AL74" i="45"/>
  <c r="AP74" i="45"/>
  <c r="AT74" i="45"/>
  <c r="AI74" i="45"/>
  <c r="AM74" i="45"/>
  <c r="AQ74" i="45"/>
  <c r="AU74" i="45"/>
  <c r="AK74" i="45"/>
  <c r="AO74" i="45"/>
  <c r="AS74" i="45"/>
  <c r="AW74" i="45"/>
  <c r="AR74" i="45"/>
  <c r="AV74" i="45"/>
  <c r="AJ74" i="45"/>
  <c r="AN74" i="45"/>
  <c r="AH166" i="45"/>
  <c r="AL166" i="45"/>
  <c r="AP166" i="45"/>
  <c r="AT166" i="45"/>
  <c r="AI166" i="45"/>
  <c r="AM166" i="45"/>
  <c r="AQ166" i="45"/>
  <c r="AU166" i="45"/>
  <c r="AK166" i="45"/>
  <c r="AS166" i="45"/>
  <c r="AN166" i="45"/>
  <c r="AV166" i="45"/>
  <c r="AJ166" i="45"/>
  <c r="AR166" i="45"/>
  <c r="AO166" i="45"/>
  <c r="AW166" i="45"/>
  <c r="AU85" i="45"/>
  <c r="AQ85" i="45"/>
  <c r="AM85" i="45"/>
  <c r="AI85" i="45"/>
  <c r="AT85" i="45"/>
  <c r="AP85" i="45"/>
  <c r="AL85" i="45"/>
  <c r="AH85" i="45"/>
  <c r="AW85" i="45"/>
  <c r="AS85" i="45"/>
  <c r="AO85" i="45"/>
  <c r="AV85" i="45"/>
  <c r="AR85" i="45"/>
  <c r="AN85" i="45"/>
  <c r="AJ85" i="45"/>
  <c r="AK85" i="45"/>
  <c r="AS175" i="45"/>
  <c r="AR175" i="45"/>
  <c r="X175" i="45"/>
  <c r="AE175" i="45"/>
  <c r="AI159" i="45"/>
  <c r="AM159" i="45"/>
  <c r="AQ159" i="45"/>
  <c r="AU159" i="45"/>
  <c r="AH159" i="45"/>
  <c r="AN159" i="45"/>
  <c r="AS159" i="45"/>
  <c r="AJ159" i="45"/>
  <c r="AO159" i="45"/>
  <c r="AT159" i="45"/>
  <c r="AK159" i="45"/>
  <c r="AP159" i="45"/>
  <c r="AV159" i="45"/>
  <c r="AW159" i="45"/>
  <c r="AL159" i="45"/>
  <c r="AR159" i="45"/>
  <c r="BA159" i="45"/>
  <c r="AD159" i="45"/>
  <c r="AC159" i="45"/>
  <c r="W159" i="45"/>
  <c r="AZ159" i="45"/>
  <c r="AY159" i="45"/>
  <c r="BB159" i="45" s="1"/>
  <c r="X159" i="45"/>
  <c r="AB159" i="45"/>
  <c r="BD159" i="45"/>
  <c r="BF159" i="45"/>
  <c r="BE159" i="45"/>
  <c r="BC159" i="45"/>
  <c r="AE159" i="45"/>
  <c r="Y159" i="45"/>
  <c r="V159" i="45"/>
  <c r="AF159" i="45"/>
  <c r="BS58" i="45"/>
  <c r="T58" i="45"/>
  <c r="U58" i="45" s="1"/>
  <c r="S58" i="45"/>
  <c r="J58" i="45" s="1"/>
  <c r="AJ95" i="45"/>
  <c r="AN95" i="45"/>
  <c r="AR95" i="45"/>
  <c r="AV95" i="45"/>
  <c r="AK95" i="45"/>
  <c r="AO95" i="45"/>
  <c r="AS95" i="45"/>
  <c r="AW95" i="45"/>
  <c r="AH95" i="45"/>
  <c r="AL95" i="45"/>
  <c r="AP95" i="45"/>
  <c r="AT95" i="45"/>
  <c r="AI95" i="45"/>
  <c r="AM95" i="45"/>
  <c r="AQ95" i="45"/>
  <c r="AU95" i="45"/>
  <c r="BA95" i="45"/>
  <c r="Y95" i="45"/>
  <c r="AZ95" i="45"/>
  <c r="AC95" i="45"/>
  <c r="V95" i="45"/>
  <c r="AE95" i="45"/>
  <c r="BC95" i="45"/>
  <c r="AY95" i="45"/>
  <c r="AD95" i="45"/>
  <c r="BE95" i="45"/>
  <c r="W95" i="45"/>
  <c r="X95" i="45"/>
  <c r="BF95" i="45"/>
  <c r="AB95" i="45"/>
  <c r="BD95" i="45"/>
  <c r="AF95" i="45"/>
  <c r="AI99" i="45"/>
  <c r="AM99" i="45"/>
  <c r="AQ99" i="45"/>
  <c r="AU99" i="45"/>
  <c r="AJ99" i="45"/>
  <c r="AN99" i="45"/>
  <c r="AR99" i="45"/>
  <c r="AV99" i="45"/>
  <c r="AK99" i="45"/>
  <c r="AO99" i="45"/>
  <c r="AS99" i="45"/>
  <c r="AW99" i="45"/>
  <c r="AH99" i="45"/>
  <c r="AL99" i="45"/>
  <c r="AP99" i="45"/>
  <c r="AT99" i="45"/>
  <c r="BF99" i="45"/>
  <c r="BE99" i="45"/>
  <c r="AD99" i="45"/>
  <c r="Y99" i="45"/>
  <c r="V99" i="45"/>
  <c r="W99" i="45"/>
  <c r="AC99" i="45"/>
  <c r="AY99" i="45"/>
  <c r="BA99" i="45"/>
  <c r="AF99" i="45"/>
  <c r="AE99" i="45"/>
  <c r="BC99" i="45"/>
  <c r="X99" i="45"/>
  <c r="BD99" i="45"/>
  <c r="AB99" i="45"/>
  <c r="AZ99" i="45"/>
  <c r="AV190" i="45"/>
  <c r="AR190" i="45"/>
  <c r="AN190" i="45"/>
  <c r="AJ190" i="45"/>
  <c r="AT190" i="45"/>
  <c r="AP190" i="45"/>
  <c r="AL190" i="45"/>
  <c r="AH190" i="45"/>
  <c r="AU190" i="45"/>
  <c r="AM190" i="45"/>
  <c r="AS190" i="45"/>
  <c r="AK190" i="45"/>
  <c r="AQ190" i="45"/>
  <c r="AI190" i="45"/>
  <c r="AW190" i="45"/>
  <c r="AO190" i="45"/>
  <c r="V190" i="45"/>
  <c r="AY190" i="45"/>
  <c r="BD190" i="45"/>
  <c r="BC190" i="45"/>
  <c r="AZ190" i="45"/>
  <c r="X190" i="45"/>
  <c r="AB190" i="45"/>
  <c r="BF190" i="45"/>
  <c r="AD190" i="45"/>
  <c r="BA190" i="45"/>
  <c r="AC190" i="45"/>
  <c r="AF190" i="45"/>
  <c r="W190" i="45"/>
  <c r="BE190" i="45"/>
  <c r="AE190" i="45"/>
  <c r="Y190" i="45"/>
  <c r="AH164" i="45"/>
  <c r="AL164" i="45"/>
  <c r="AP164" i="45"/>
  <c r="AT164" i="45"/>
  <c r="AI164" i="45"/>
  <c r="AM164" i="45"/>
  <c r="AQ164" i="45"/>
  <c r="AU164" i="45"/>
  <c r="AK164" i="45"/>
  <c r="AS164" i="45"/>
  <c r="AN164" i="45"/>
  <c r="AV164" i="45"/>
  <c r="AJ164" i="45"/>
  <c r="AR164" i="45"/>
  <c r="AO164" i="45"/>
  <c r="AW164" i="45"/>
  <c r="AB164" i="45"/>
  <c r="Y164" i="45"/>
  <c r="BC164" i="45"/>
  <c r="BA164" i="45"/>
  <c r="X164" i="45"/>
  <c r="BD164" i="45"/>
  <c r="AE164" i="45"/>
  <c r="BF164" i="45"/>
  <c r="AF164" i="45"/>
  <c r="AY164" i="45"/>
  <c r="AC164" i="45"/>
  <c r="V164" i="45"/>
  <c r="BE164" i="45"/>
  <c r="AZ164" i="45"/>
  <c r="AD164" i="45"/>
  <c r="W164" i="45"/>
  <c r="AJ110" i="45"/>
  <c r="AN110" i="45"/>
  <c r="AR110" i="45"/>
  <c r="AV110" i="45"/>
  <c r="AH110" i="45"/>
  <c r="AL110" i="45"/>
  <c r="AP110" i="45"/>
  <c r="AT110" i="45"/>
  <c r="AO110" i="45"/>
  <c r="AW110" i="45"/>
  <c r="AI110" i="45"/>
  <c r="AQ110" i="45"/>
  <c r="AK110" i="45"/>
  <c r="AS110" i="45"/>
  <c r="AM110" i="45"/>
  <c r="AU110" i="45"/>
  <c r="AE110" i="45"/>
  <c r="W110" i="45"/>
  <c r="Y110" i="45"/>
  <c r="AC110" i="45"/>
  <c r="BC110" i="45"/>
  <c r="BD110" i="45"/>
  <c r="V110" i="45"/>
  <c r="BF110" i="45"/>
  <c r="AD110" i="45"/>
  <c r="AZ110" i="45"/>
  <c r="X110" i="45"/>
  <c r="BE110" i="45"/>
  <c r="AY110" i="45"/>
  <c r="BA110" i="45"/>
  <c r="AB110" i="45"/>
  <c r="AF110" i="45"/>
  <c r="AX90" i="45"/>
  <c r="AK39" i="45"/>
  <c r="AO39" i="45"/>
  <c r="AS39" i="45"/>
  <c r="AW39" i="45"/>
  <c r="AH39" i="45"/>
  <c r="AL39" i="45"/>
  <c r="AP39" i="45"/>
  <c r="AT39" i="45"/>
  <c r="AI39" i="45"/>
  <c r="AM39" i="45"/>
  <c r="AQ39" i="45"/>
  <c r="AU39" i="45"/>
  <c r="AJ39" i="45"/>
  <c r="AN39" i="45"/>
  <c r="AR39" i="45"/>
  <c r="AV39" i="45"/>
  <c r="W39" i="45"/>
  <c r="BF39" i="45"/>
  <c r="BE39" i="45"/>
  <c r="BD39" i="45"/>
  <c r="BC39" i="45"/>
  <c r="Y39" i="45"/>
  <c r="V39" i="45"/>
  <c r="AE39" i="45"/>
  <c r="AD39" i="45"/>
  <c r="BA39" i="45"/>
  <c r="AY39" i="45"/>
  <c r="AF39" i="45"/>
  <c r="AZ39" i="45"/>
  <c r="AC39" i="45"/>
  <c r="X39" i="45"/>
  <c r="AB39" i="45"/>
  <c r="AX128" i="45"/>
  <c r="AD96" i="45"/>
  <c r="AI96" i="45"/>
  <c r="AM96" i="45"/>
  <c r="AQ96" i="45"/>
  <c r="AU96" i="45"/>
  <c r="AJ96" i="45"/>
  <c r="AN96" i="45"/>
  <c r="AR96" i="45"/>
  <c r="AV96" i="45"/>
  <c r="AK96" i="45"/>
  <c r="AO96" i="45"/>
  <c r="AS96" i="45"/>
  <c r="AW96" i="45"/>
  <c r="AH96" i="45"/>
  <c r="AL96" i="45"/>
  <c r="AP96" i="45"/>
  <c r="AT96" i="45"/>
  <c r="BA96" i="45"/>
  <c r="AF96" i="45"/>
  <c r="AZ96" i="45"/>
  <c r="V96" i="45"/>
  <c r="BD96" i="45"/>
  <c r="BF96" i="45"/>
  <c r="AB96" i="45"/>
  <c r="X96" i="45"/>
  <c r="W96" i="45"/>
  <c r="AE96" i="45"/>
  <c r="AY96" i="45"/>
  <c r="AC96" i="45"/>
  <c r="BC96" i="45"/>
  <c r="BE96" i="45"/>
  <c r="Y96" i="45"/>
  <c r="AI98" i="45"/>
  <c r="AM98" i="45"/>
  <c r="AQ98" i="45"/>
  <c r="AU98" i="45"/>
  <c r="AJ98" i="45"/>
  <c r="AN98" i="45"/>
  <c r="AR98" i="45"/>
  <c r="AV98" i="45"/>
  <c r="AK98" i="45"/>
  <c r="AO98" i="45"/>
  <c r="AS98" i="45"/>
  <c r="AW98" i="45"/>
  <c r="AH98" i="45"/>
  <c r="AL98" i="45"/>
  <c r="AP98" i="45"/>
  <c r="AT98" i="45"/>
  <c r="AF98" i="45"/>
  <c r="Y98" i="45"/>
  <c r="AB98" i="45"/>
  <c r="AZ98" i="45"/>
  <c r="AE98" i="45"/>
  <c r="BC98" i="45"/>
  <c r="W98" i="45"/>
  <c r="BA98" i="45"/>
  <c r="BD98" i="45"/>
  <c r="AD98" i="45"/>
  <c r="X98" i="45"/>
  <c r="AC98" i="45"/>
  <c r="AY98" i="45"/>
  <c r="BE98" i="45"/>
  <c r="BF98" i="45"/>
  <c r="V98" i="45"/>
  <c r="BX115" i="45"/>
  <c r="L15" i="65" s="1"/>
  <c r="BR133" i="45"/>
  <c r="BS81" i="45"/>
  <c r="S81" i="45"/>
  <c r="J81" i="45" s="1"/>
  <c r="T81" i="45"/>
  <c r="U81" i="45" s="1"/>
  <c r="AH172" i="45"/>
  <c r="AL172" i="45"/>
  <c r="AP172" i="45"/>
  <c r="AT172" i="45"/>
  <c r="AJ172" i="45"/>
  <c r="AN172" i="45"/>
  <c r="AR172" i="45"/>
  <c r="AV172" i="45"/>
  <c r="AI172" i="45"/>
  <c r="AQ172" i="45"/>
  <c r="AK172" i="45"/>
  <c r="AS172" i="45"/>
  <c r="AM172" i="45"/>
  <c r="AU172" i="45"/>
  <c r="AO172" i="45"/>
  <c r="AW172" i="45"/>
  <c r="BC172" i="45"/>
  <c r="BD172" i="45"/>
  <c r="Y172" i="45"/>
  <c r="AZ172" i="45"/>
  <c r="BE172" i="45"/>
  <c r="AC172" i="45"/>
  <c r="AY172" i="45"/>
  <c r="BF172" i="45"/>
  <c r="V172" i="45"/>
  <c r="AB172" i="45"/>
  <c r="X172" i="45"/>
  <c r="AD172" i="45"/>
  <c r="W172" i="45"/>
  <c r="BA172" i="45"/>
  <c r="AF172" i="45"/>
  <c r="AE172" i="45"/>
  <c r="BD67" i="45"/>
  <c r="AI67" i="45"/>
  <c r="AM67" i="45"/>
  <c r="AQ67" i="45"/>
  <c r="AU67" i="45"/>
  <c r="AJ67" i="45"/>
  <c r="AN67" i="45"/>
  <c r="AR67" i="45"/>
  <c r="AV67" i="45"/>
  <c r="AK67" i="45"/>
  <c r="AO67" i="45"/>
  <c r="AS67" i="45"/>
  <c r="AW67" i="45"/>
  <c r="AH67" i="45"/>
  <c r="AL67" i="45"/>
  <c r="AP67" i="45"/>
  <c r="AT67" i="45"/>
  <c r="BA67" i="45"/>
  <c r="BE67" i="45"/>
  <c r="AY67" i="45"/>
  <c r="AZ67" i="45"/>
  <c r="AB67" i="45"/>
  <c r="AF67" i="45"/>
  <c r="AD67" i="45"/>
  <c r="BC67" i="45"/>
  <c r="Y67" i="45"/>
  <c r="BF67" i="45"/>
  <c r="X67" i="45"/>
  <c r="V67" i="45"/>
  <c r="AE67" i="45"/>
  <c r="AC67" i="45"/>
  <c r="W67" i="45"/>
  <c r="AX113" i="45"/>
  <c r="AX64" i="45"/>
  <c r="AX24" i="45"/>
  <c r="AX138" i="45"/>
  <c r="AX51" i="45"/>
  <c r="AX50" i="45"/>
  <c r="AJ16" i="45"/>
  <c r="AN16" i="45"/>
  <c r="AR16" i="45"/>
  <c r="AV16" i="45"/>
  <c r="AK16" i="45"/>
  <c r="AO16" i="45"/>
  <c r="AS16" i="45"/>
  <c r="AW16" i="45"/>
  <c r="AH16" i="45"/>
  <c r="AL16" i="45"/>
  <c r="AP16" i="45"/>
  <c r="AT16" i="45"/>
  <c r="AI16" i="45"/>
  <c r="AM16" i="45"/>
  <c r="AQ16" i="45"/>
  <c r="AU16" i="45"/>
  <c r="BB64" i="45"/>
  <c r="AI73" i="45"/>
  <c r="AM73" i="45"/>
  <c r="AQ73" i="45"/>
  <c r="AU73" i="45"/>
  <c r="AJ73" i="45"/>
  <c r="AN73" i="45"/>
  <c r="AR73" i="45"/>
  <c r="AV73" i="45"/>
  <c r="AH73" i="45"/>
  <c r="AL73" i="45"/>
  <c r="AP73" i="45"/>
  <c r="AT73" i="45"/>
  <c r="AS73" i="45"/>
  <c r="AW73" i="45"/>
  <c r="AK73" i="45"/>
  <c r="AO73" i="45"/>
  <c r="BS56" i="45"/>
  <c r="G9" i="65" s="1"/>
  <c r="AV192" i="45"/>
  <c r="AR192" i="45"/>
  <c r="AN192" i="45"/>
  <c r="AJ192" i="45"/>
  <c r="AT192" i="45"/>
  <c r="AP192" i="45"/>
  <c r="AL192" i="45"/>
  <c r="AH192" i="45"/>
  <c r="AU192" i="45"/>
  <c r="AM192" i="45"/>
  <c r="AS192" i="45"/>
  <c r="AK192" i="45"/>
  <c r="AQ192" i="45"/>
  <c r="AI192" i="45"/>
  <c r="AW192" i="45"/>
  <c r="AO192" i="45"/>
  <c r="AW66" i="45"/>
  <c r="AS66" i="45"/>
  <c r="AO66" i="45"/>
  <c r="AK66" i="45"/>
  <c r="AV66" i="45"/>
  <c r="AR66" i="45"/>
  <c r="AN66" i="45"/>
  <c r="AJ66" i="45"/>
  <c r="AU66" i="45"/>
  <c r="AQ66" i="45"/>
  <c r="AM66" i="45"/>
  <c r="AI66" i="45"/>
  <c r="AT66" i="45"/>
  <c r="AP66" i="45"/>
  <c r="AL66" i="45"/>
  <c r="AH66" i="45"/>
  <c r="AH124" i="45"/>
  <c r="AL124" i="45"/>
  <c r="AP124" i="45"/>
  <c r="AJ124" i="45"/>
  <c r="AN124" i="45"/>
  <c r="AR124" i="45"/>
  <c r="AK124" i="45"/>
  <c r="AS124" i="45"/>
  <c r="AW124" i="45"/>
  <c r="AM124" i="45"/>
  <c r="AT124" i="45"/>
  <c r="AO124" i="45"/>
  <c r="AU124" i="45"/>
  <c r="AI124" i="45"/>
  <c r="AQ124" i="45"/>
  <c r="AV124" i="45"/>
  <c r="BV56" i="45"/>
  <c r="J9" i="65" s="1"/>
  <c r="AH101" i="45"/>
  <c r="AL101" i="45"/>
  <c r="AP101" i="45"/>
  <c r="AT101" i="45"/>
  <c r="AI101" i="45"/>
  <c r="AM101" i="45"/>
  <c r="AQ101" i="45"/>
  <c r="AU101" i="45"/>
  <c r="AJ101" i="45"/>
  <c r="AN101" i="45"/>
  <c r="AR101" i="45"/>
  <c r="AV101" i="45"/>
  <c r="AK101" i="45"/>
  <c r="AO101" i="45"/>
  <c r="AS101" i="45"/>
  <c r="AW101" i="45"/>
  <c r="V101" i="45"/>
  <c r="BE101" i="45"/>
  <c r="AB101" i="45"/>
  <c r="AD101" i="45"/>
  <c r="BD101" i="45"/>
  <c r="BA101" i="45"/>
  <c r="AY101" i="45"/>
  <c r="BB101" i="45" s="1"/>
  <c r="W101" i="45"/>
  <c r="BC101" i="45"/>
  <c r="AZ101" i="45"/>
  <c r="AC101" i="45"/>
  <c r="AE101" i="45"/>
  <c r="Y101" i="45"/>
  <c r="BF101" i="45"/>
  <c r="AF101" i="45"/>
  <c r="X101" i="45"/>
  <c r="AK60" i="45"/>
  <c r="AO60" i="45"/>
  <c r="AS60" i="45"/>
  <c r="AW60" i="45"/>
  <c r="AH60" i="45"/>
  <c r="AL60" i="45"/>
  <c r="AP60" i="45"/>
  <c r="AT60" i="45"/>
  <c r="AI60" i="45"/>
  <c r="AM60" i="45"/>
  <c r="AQ60" i="45"/>
  <c r="AU60" i="45"/>
  <c r="AJ60" i="45"/>
  <c r="AN60" i="45"/>
  <c r="AR60" i="45"/>
  <c r="AV60" i="45"/>
  <c r="BD60" i="45"/>
  <c r="BE60" i="45"/>
  <c r="BC60" i="45"/>
  <c r="W60" i="45"/>
  <c r="AY60" i="45"/>
  <c r="AC60" i="45"/>
  <c r="BA60" i="45"/>
  <c r="AZ60" i="45"/>
  <c r="AE60" i="45"/>
  <c r="AF60" i="45"/>
  <c r="BF60" i="45"/>
  <c r="AD60" i="45"/>
  <c r="Y60" i="45"/>
  <c r="AB60" i="45"/>
  <c r="X60" i="45"/>
  <c r="V60" i="45"/>
  <c r="AX112" i="45"/>
  <c r="AX33" i="45"/>
  <c r="AX30" i="45"/>
  <c r="AI97" i="45"/>
  <c r="AM97" i="45"/>
  <c r="AQ97" i="45"/>
  <c r="AU97" i="45"/>
  <c r="AJ97" i="45"/>
  <c r="AN97" i="45"/>
  <c r="AR97" i="45"/>
  <c r="AV97" i="45"/>
  <c r="AK97" i="45"/>
  <c r="AO97" i="45"/>
  <c r="AS97" i="45"/>
  <c r="AW97" i="45"/>
  <c r="AH97" i="45"/>
  <c r="AL97" i="45"/>
  <c r="AP97" i="45"/>
  <c r="AT97" i="45"/>
  <c r="AZ97" i="45"/>
  <c r="Y97" i="45"/>
  <c r="BE97" i="45"/>
  <c r="W97" i="45"/>
  <c r="BC97" i="45"/>
  <c r="AB97" i="45"/>
  <c r="AC97" i="45"/>
  <c r="AY97" i="45"/>
  <c r="AF97" i="45"/>
  <c r="BA97" i="45"/>
  <c r="BD97" i="45"/>
  <c r="AD97" i="45"/>
  <c r="BF97" i="45"/>
  <c r="V97" i="45"/>
  <c r="AE97" i="45"/>
  <c r="X97" i="45"/>
  <c r="AI173" i="45"/>
  <c r="AM173" i="45"/>
  <c r="AQ173" i="45"/>
  <c r="AU173" i="45"/>
  <c r="AH173" i="45"/>
  <c r="AN173" i="45"/>
  <c r="AS173" i="45"/>
  <c r="AJ173" i="45"/>
  <c r="AO173" i="45"/>
  <c r="AT173" i="45"/>
  <c r="AK173" i="45"/>
  <c r="AP173" i="45"/>
  <c r="AV173" i="45"/>
  <c r="AW173" i="45"/>
  <c r="AL173" i="45"/>
  <c r="AR173" i="45"/>
  <c r="X173" i="45"/>
  <c r="Y173" i="45"/>
  <c r="AD173" i="45"/>
  <c r="AB173" i="45"/>
  <c r="AC173" i="45"/>
  <c r="BE173" i="45"/>
  <c r="AE173" i="45"/>
  <c r="BF173" i="45"/>
  <c r="BD173" i="45"/>
  <c r="W173" i="45"/>
  <c r="BC173" i="45"/>
  <c r="AY173" i="45"/>
  <c r="V173" i="45"/>
  <c r="AF173" i="45"/>
  <c r="BA173" i="45"/>
  <c r="AZ173" i="45"/>
  <c r="AD122" i="45"/>
  <c r="AH122" i="45"/>
  <c r="AL122" i="45"/>
  <c r="AP122" i="45"/>
  <c r="AT122" i="45"/>
  <c r="AJ122" i="45"/>
  <c r="AN122" i="45"/>
  <c r="AR122" i="45"/>
  <c r="AV122" i="45"/>
  <c r="AK122" i="45"/>
  <c r="AS122" i="45"/>
  <c r="AM122" i="45"/>
  <c r="AU122" i="45"/>
  <c r="AO122" i="45"/>
  <c r="AW122" i="45"/>
  <c r="AI122" i="45"/>
  <c r="AQ122" i="45"/>
  <c r="Y122" i="45"/>
  <c r="W122" i="45"/>
  <c r="X122" i="45"/>
  <c r="BF122" i="45"/>
  <c r="BD122" i="45"/>
  <c r="BA122" i="45"/>
  <c r="AE122" i="45"/>
  <c r="BE122" i="45"/>
  <c r="BC122" i="45"/>
  <c r="BG122" i="45" s="1"/>
  <c r="AZ122" i="45"/>
  <c r="AF122" i="45"/>
  <c r="AB122" i="45"/>
  <c r="V122" i="45"/>
  <c r="AY122" i="45"/>
  <c r="AC122" i="45"/>
  <c r="BS89" i="45"/>
  <c r="BS84" i="45" s="1"/>
  <c r="G12" i="65" s="1"/>
  <c r="T89" i="45"/>
  <c r="U89" i="45" s="1"/>
  <c r="S89" i="45"/>
  <c r="J89" i="45" s="1"/>
  <c r="AX158" i="45"/>
  <c r="AX52" i="45"/>
  <c r="AK61" i="45"/>
  <c r="AO61" i="45"/>
  <c r="AS61" i="45"/>
  <c r="AW61" i="45"/>
  <c r="AH61" i="45"/>
  <c r="AL61" i="45"/>
  <c r="AP61" i="45"/>
  <c r="AT61" i="45"/>
  <c r="AI61" i="45"/>
  <c r="AM61" i="45"/>
  <c r="AQ61" i="45"/>
  <c r="AU61" i="45"/>
  <c r="AJ61" i="45"/>
  <c r="AN61" i="45"/>
  <c r="AR61" i="45"/>
  <c r="AV61" i="45"/>
  <c r="BA61" i="45"/>
  <c r="AZ61" i="45"/>
  <c r="AE61" i="45"/>
  <c r="AY61" i="45"/>
  <c r="W61" i="45"/>
  <c r="BE61" i="45"/>
  <c r="Y61" i="45"/>
  <c r="AC61" i="45"/>
  <c r="BC61" i="45"/>
  <c r="X61" i="45"/>
  <c r="AD61" i="45"/>
  <c r="AB61" i="45"/>
  <c r="V61" i="45"/>
  <c r="BD61" i="45"/>
  <c r="AF61" i="45"/>
  <c r="BF61" i="45"/>
  <c r="BS37" i="45"/>
  <c r="S37" i="45"/>
  <c r="J37" i="45" s="1"/>
  <c r="T37" i="45"/>
  <c r="U37" i="45" s="1"/>
  <c r="AX174" i="45"/>
  <c r="AV185" i="45"/>
  <c r="AR185" i="45"/>
  <c r="AN185" i="45"/>
  <c r="AJ185" i="45"/>
  <c r="AT185" i="45"/>
  <c r="AP185" i="45"/>
  <c r="AL185" i="45"/>
  <c r="AH185" i="45"/>
  <c r="AU185" i="45"/>
  <c r="AM185" i="45"/>
  <c r="AS185" i="45"/>
  <c r="AK185" i="45"/>
  <c r="AQ185" i="45"/>
  <c r="AI185" i="45"/>
  <c r="AW185" i="45"/>
  <c r="AO185" i="45"/>
  <c r="BD185" i="45"/>
  <c r="W185" i="45"/>
  <c r="AF185" i="45"/>
  <c r="AB185" i="45"/>
  <c r="X185" i="45"/>
  <c r="AE185" i="45"/>
  <c r="Y185" i="45"/>
  <c r="AC185" i="45"/>
  <c r="AZ185" i="45"/>
  <c r="AY185" i="45"/>
  <c r="BF185" i="45"/>
  <c r="BA185" i="45"/>
  <c r="BC185" i="45"/>
  <c r="V185" i="45"/>
  <c r="AD185" i="45"/>
  <c r="BE185" i="45"/>
  <c r="BU133" i="45"/>
  <c r="I17" i="65" s="1"/>
  <c r="BW133" i="45"/>
  <c r="K17" i="65" s="1"/>
  <c r="BS167" i="45"/>
  <c r="T167" i="45"/>
  <c r="U167" i="45" s="1"/>
  <c r="S167" i="45"/>
  <c r="J167" i="45" s="1"/>
  <c r="BE179" i="45"/>
  <c r="AH179" i="45"/>
  <c r="AL179" i="45"/>
  <c r="AP179" i="45"/>
  <c r="AT179" i="45"/>
  <c r="AJ179" i="45"/>
  <c r="AN179" i="45"/>
  <c r="AR179" i="45"/>
  <c r="AV179" i="45"/>
  <c r="AI179" i="45"/>
  <c r="AQ179" i="45"/>
  <c r="AK179" i="45"/>
  <c r="AS179" i="45"/>
  <c r="AM179" i="45"/>
  <c r="AU179" i="45"/>
  <c r="AO179" i="45"/>
  <c r="AW179" i="45"/>
  <c r="Y179" i="45"/>
  <c r="BA179" i="45"/>
  <c r="AY179" i="45"/>
  <c r="AE179" i="45"/>
  <c r="W179" i="45"/>
  <c r="BF179" i="45"/>
  <c r="BC179" i="45"/>
  <c r="AF179" i="45"/>
  <c r="AB179" i="45"/>
  <c r="BD179" i="45"/>
  <c r="AD179" i="45"/>
  <c r="V179" i="45"/>
  <c r="AZ179" i="45"/>
  <c r="X179" i="45"/>
  <c r="AC179" i="45"/>
  <c r="AH80" i="45"/>
  <c r="AL80" i="45"/>
  <c r="AP80" i="45"/>
  <c r="AT80" i="45"/>
  <c r="AJ80" i="45"/>
  <c r="AN80" i="45"/>
  <c r="AR80" i="45"/>
  <c r="AV80" i="45"/>
  <c r="AO80" i="45"/>
  <c r="AW80" i="45"/>
  <c r="AI80" i="45"/>
  <c r="AQ80" i="45"/>
  <c r="AK80" i="45"/>
  <c r="AS80" i="45"/>
  <c r="AM80" i="45"/>
  <c r="AU80" i="45"/>
  <c r="AB80" i="45"/>
  <c r="AZ80" i="45"/>
  <c r="AE80" i="45"/>
  <c r="W80" i="45"/>
  <c r="BC80" i="45"/>
  <c r="AF80" i="45"/>
  <c r="Y80" i="45"/>
  <c r="X80" i="45"/>
  <c r="BE80" i="45"/>
  <c r="V80" i="45"/>
  <c r="AD80" i="45"/>
  <c r="BF80" i="45"/>
  <c r="BA80" i="45"/>
  <c r="BD80" i="45"/>
  <c r="AY80" i="45"/>
  <c r="AC80" i="45"/>
  <c r="AX134" i="45"/>
  <c r="S87" i="45"/>
  <c r="J87" i="45" s="1"/>
  <c r="BX84" i="45"/>
  <c r="L12" i="65" s="1"/>
  <c r="Z9" i="53"/>
  <c r="AA9" i="53"/>
  <c r="BB90" i="45"/>
  <c r="BG90" i="45"/>
  <c r="AA108" i="45"/>
  <c r="AG90" i="45"/>
  <c r="AG108" i="45"/>
  <c r="AG158" i="45"/>
  <c r="Z90" i="45"/>
  <c r="AA90" i="45"/>
  <c r="BG41" i="45"/>
  <c r="BG158" i="45"/>
  <c r="BB158" i="45"/>
  <c r="BS35" i="45"/>
  <c r="G7" i="65" s="1"/>
  <c r="BX157" i="45"/>
  <c r="L19" i="65" s="1"/>
  <c r="BT157" i="45"/>
  <c r="H19" i="65" s="1"/>
  <c r="H3" i="65" s="1"/>
  <c r="Z158" i="45"/>
  <c r="AA158" i="45"/>
  <c r="BB138" i="45"/>
  <c r="BB24" i="45"/>
  <c r="T87" i="45"/>
  <c r="U87" i="45" s="1"/>
  <c r="Y87" i="45" s="1"/>
  <c r="BT84" i="45"/>
  <c r="H12" i="65" s="1"/>
  <c r="BB108" i="45"/>
  <c r="BG108" i="45"/>
  <c r="BY157" i="45"/>
  <c r="M19" i="65" s="1"/>
  <c r="BY170" i="45"/>
  <c r="M20" i="65" s="1"/>
  <c r="AG174" i="45"/>
  <c r="Z108" i="45"/>
  <c r="AG41" i="45"/>
  <c r="BB69" i="45"/>
  <c r="BG69" i="45"/>
  <c r="F10" i="65"/>
  <c r="BQ65" i="45"/>
  <c r="E10" i="65" s="1"/>
  <c r="T102" i="45"/>
  <c r="U102" i="45" s="1"/>
  <c r="BB113" i="45"/>
  <c r="BU157" i="45"/>
  <c r="I19" i="65" s="1"/>
  <c r="BV170" i="45"/>
  <c r="J20" i="65" s="1"/>
  <c r="Z174" i="45"/>
  <c r="AA174" i="45"/>
  <c r="BB174" i="45"/>
  <c r="S102" i="45"/>
  <c r="J102" i="45" s="1"/>
  <c r="BR157" i="45"/>
  <c r="BW157" i="45"/>
  <c r="K19" i="65" s="1"/>
  <c r="S196" i="45"/>
  <c r="J196" i="45" s="1"/>
  <c r="T195" i="45"/>
  <c r="U195" i="45" s="1"/>
  <c r="AF195" i="45" s="1"/>
  <c r="AG69" i="45"/>
  <c r="Z69" i="45"/>
  <c r="AA69" i="45"/>
  <c r="BG174" i="45"/>
  <c r="BV84" i="45"/>
  <c r="J12" i="65" s="1"/>
  <c r="BS68" i="45"/>
  <c r="BS65" i="45" s="1"/>
  <c r="G10" i="65" s="1"/>
  <c r="S68" i="45"/>
  <c r="J68" i="45" s="1"/>
  <c r="T68" i="45"/>
  <c r="U68" i="45" s="1"/>
  <c r="AG82" i="45"/>
  <c r="BQ84" i="45"/>
  <c r="E12" i="65" s="1"/>
  <c r="F12" i="65"/>
  <c r="V86" i="45"/>
  <c r="Y86" i="45"/>
  <c r="AY86" i="45"/>
  <c r="AF86" i="45"/>
  <c r="AC86" i="45"/>
  <c r="AD86" i="45"/>
  <c r="W86" i="45"/>
  <c r="X86" i="45"/>
  <c r="AZ86" i="45"/>
  <c r="BE86" i="45"/>
  <c r="AB86" i="45"/>
  <c r="AE86" i="45"/>
  <c r="BC86" i="45"/>
  <c r="BD86" i="45"/>
  <c r="BA86" i="45"/>
  <c r="BF86" i="45"/>
  <c r="AE124" i="45"/>
  <c r="AZ124" i="45"/>
  <c r="AC124" i="45"/>
  <c r="Y124" i="45"/>
  <c r="BF124" i="45"/>
  <c r="V124" i="45"/>
  <c r="BC124" i="45"/>
  <c r="AY124" i="45"/>
  <c r="AD124" i="45"/>
  <c r="AF124" i="45"/>
  <c r="AB124" i="45"/>
  <c r="BE124" i="45"/>
  <c r="W124" i="45"/>
  <c r="X124" i="45"/>
  <c r="BD124" i="45"/>
  <c r="BA124" i="45"/>
  <c r="W192" i="45"/>
  <c r="AD192" i="45"/>
  <c r="Y192" i="45"/>
  <c r="X192" i="45"/>
  <c r="BC192" i="45"/>
  <c r="AF192" i="45"/>
  <c r="AE192" i="45"/>
  <c r="AC192" i="45"/>
  <c r="AB192" i="45"/>
  <c r="BA192" i="45"/>
  <c r="AZ192" i="45"/>
  <c r="V192" i="45"/>
  <c r="BE192" i="45"/>
  <c r="BD192" i="45"/>
  <c r="AY192" i="45"/>
  <c r="BF192" i="45"/>
  <c r="BF66" i="45"/>
  <c r="V66" i="45"/>
  <c r="BD66" i="45"/>
  <c r="Y66" i="45"/>
  <c r="AB66" i="45"/>
  <c r="BE66" i="45"/>
  <c r="AY66" i="45"/>
  <c r="W66" i="45"/>
  <c r="AZ66" i="45"/>
  <c r="AC66" i="45"/>
  <c r="X66" i="45"/>
  <c r="AF66" i="45"/>
  <c r="BC66" i="45"/>
  <c r="AE66" i="45"/>
  <c r="AD66" i="45"/>
  <c r="BA66" i="45"/>
  <c r="BG130" i="45"/>
  <c r="BF42" i="45"/>
  <c r="BS162" i="45"/>
  <c r="S162" i="45"/>
  <c r="J162" i="45" s="1"/>
  <c r="T162" i="45"/>
  <c r="U162" i="45" s="1"/>
  <c r="AE42" i="45"/>
  <c r="W42" i="45"/>
  <c r="BD42" i="45"/>
  <c r="S114" i="45"/>
  <c r="J114" i="45" s="1"/>
  <c r="BA87" i="45"/>
  <c r="BD87" i="45"/>
  <c r="AE87" i="45"/>
  <c r="BE87" i="45"/>
  <c r="AZ87" i="45"/>
  <c r="AB87" i="45"/>
  <c r="BF87" i="45"/>
  <c r="BC87" i="45"/>
  <c r="AC87" i="45"/>
  <c r="AF87" i="45"/>
  <c r="W87" i="45"/>
  <c r="V87" i="45"/>
  <c r="AD87" i="45"/>
  <c r="AY87" i="45"/>
  <c r="X87" i="45"/>
  <c r="X42" i="45"/>
  <c r="AC42" i="45"/>
  <c r="S10" i="45"/>
  <c r="J10" i="45" s="1"/>
  <c r="BS144" i="45"/>
  <c r="G18" i="65" s="1"/>
  <c r="AD42" i="45"/>
  <c r="AA41" i="45"/>
  <c r="T196" i="45"/>
  <c r="U196" i="45" s="1"/>
  <c r="BD196" i="45" s="1"/>
  <c r="S195" i="45"/>
  <c r="J195" i="45" s="1"/>
  <c r="AF85" i="45"/>
  <c r="AC85" i="45"/>
  <c r="V85" i="45"/>
  <c r="W85" i="45"/>
  <c r="X85" i="45"/>
  <c r="Y85" i="45"/>
  <c r="AY85" i="45"/>
  <c r="AB85" i="45"/>
  <c r="BC85" i="45"/>
  <c r="BE85" i="45"/>
  <c r="AZ85" i="45"/>
  <c r="BD85" i="45"/>
  <c r="AD85" i="45"/>
  <c r="AE85" i="45"/>
  <c r="BA85" i="45"/>
  <c r="BF85" i="45"/>
  <c r="AC57" i="45"/>
  <c r="AE57" i="45"/>
  <c r="Y57" i="45"/>
  <c r="AB57" i="45"/>
  <c r="AZ57" i="45"/>
  <c r="V57" i="45"/>
  <c r="AD57" i="45"/>
  <c r="BD57" i="45"/>
  <c r="BF57" i="45"/>
  <c r="AY57" i="45"/>
  <c r="BC57" i="45"/>
  <c r="BE57" i="45"/>
  <c r="BA57" i="45"/>
  <c r="X57" i="45"/>
  <c r="W57" i="45"/>
  <c r="AF57" i="45"/>
  <c r="S5" i="45"/>
  <c r="J5" i="45" s="1"/>
  <c r="BG103" i="45"/>
  <c r="AK19" i="47"/>
  <c r="AS19" i="47"/>
  <c r="AL19" i="47"/>
  <c r="Y19" i="47"/>
  <c r="AD19" i="47"/>
  <c r="AB19" i="47"/>
  <c r="AN19" i="47"/>
  <c r="AC19" i="47"/>
  <c r="AJ19" i="47"/>
  <c r="V19" i="47"/>
  <c r="AU19" i="47"/>
  <c r="AF19" i="47"/>
  <c r="BS34" i="45"/>
  <c r="BS21" i="45" s="1"/>
  <c r="G6" i="65" s="1"/>
  <c r="T34" i="45"/>
  <c r="U34" i="45" s="1"/>
  <c r="S34" i="45"/>
  <c r="J34" i="45" s="1"/>
  <c r="F20" i="65"/>
  <c r="BQ170" i="45"/>
  <c r="E20" i="65" s="1"/>
  <c r="BS170" i="45"/>
  <c r="G20" i="65" s="1"/>
  <c r="X31" i="61"/>
  <c r="V31" i="61"/>
  <c r="AL31" i="61"/>
  <c r="AS31" i="61"/>
  <c r="AE31" i="61"/>
  <c r="AO31" i="61"/>
  <c r="W31" i="61"/>
  <c r="AU31" i="61"/>
  <c r="AR31" i="61"/>
  <c r="Y31" i="61"/>
  <c r="AB31" i="61"/>
  <c r="AT31" i="61"/>
  <c r="AK31" i="61"/>
  <c r="AN31" i="61"/>
  <c r="AI31" i="61"/>
  <c r="AH31" i="61"/>
  <c r="AD31" i="61"/>
  <c r="AP31" i="61"/>
  <c r="AC31" i="61"/>
  <c r="AJ31" i="61"/>
  <c r="AF31" i="61"/>
  <c r="AC195" i="45"/>
  <c r="Y195" i="45"/>
  <c r="W195" i="45"/>
  <c r="BA195" i="45"/>
  <c r="BC195" i="45"/>
  <c r="AE195" i="45"/>
  <c r="AY195" i="45"/>
  <c r="BE195" i="45"/>
  <c r="AE196" i="45"/>
  <c r="BS168" i="45"/>
  <c r="T168" i="45"/>
  <c r="U168" i="45" s="1"/>
  <c r="S168" i="45"/>
  <c r="J168" i="45" s="1"/>
  <c r="AE166" i="45"/>
  <c r="BD166" i="45"/>
  <c r="X166" i="45"/>
  <c r="AF166" i="45"/>
  <c r="BF166" i="45"/>
  <c r="W166" i="45"/>
  <c r="AD166" i="45"/>
  <c r="AY166" i="45"/>
  <c r="BC166" i="45"/>
  <c r="BE166" i="45"/>
  <c r="BA166" i="45"/>
  <c r="Y166" i="45"/>
  <c r="AC166" i="45"/>
  <c r="V166" i="45"/>
  <c r="AZ166" i="45"/>
  <c r="AB166" i="45"/>
  <c r="Z17" i="60"/>
  <c r="X18" i="60"/>
  <c r="V18" i="60"/>
  <c r="AU18" i="60"/>
  <c r="AE18" i="60"/>
  <c r="Y18" i="60"/>
  <c r="AL18" i="60"/>
  <c r="AN18" i="60"/>
  <c r="AP18" i="60"/>
  <c r="AD18" i="60"/>
  <c r="AT18" i="60"/>
  <c r="W18" i="60"/>
  <c r="AS18" i="60"/>
  <c r="AB18" i="60"/>
  <c r="AJ18" i="60"/>
  <c r="AK18" i="60"/>
  <c r="AO18" i="60"/>
  <c r="AI18" i="60"/>
  <c r="AR18" i="60"/>
  <c r="AC18" i="60"/>
  <c r="AF18" i="60"/>
  <c r="AH18" i="60"/>
  <c r="BS169" i="45"/>
  <c r="S169" i="45"/>
  <c r="J169" i="45" s="1"/>
  <c r="T169" i="45"/>
  <c r="U169" i="45" s="1"/>
  <c r="F19" i="65"/>
  <c r="BQ157" i="45"/>
  <c r="E19" i="65" s="1"/>
  <c r="AG148" i="45"/>
  <c r="BB148" i="45"/>
  <c r="Z11" i="59"/>
  <c r="BQ104" i="45"/>
  <c r="E14" i="65" s="1"/>
  <c r="AG112" i="45"/>
  <c r="BB112" i="45"/>
  <c r="BG112" i="45"/>
  <c r="Z112" i="45"/>
  <c r="AA112" i="45"/>
  <c r="T114" i="45"/>
  <c r="U114" i="45" s="1"/>
  <c r="X114" i="45" s="1"/>
  <c r="Z15" i="55"/>
  <c r="AG113" i="45"/>
  <c r="BG113" i="45"/>
  <c r="AA113" i="45"/>
  <c r="Z113" i="45"/>
  <c r="Z16" i="54"/>
  <c r="AG103" i="45"/>
  <c r="BB103" i="45"/>
  <c r="Z103" i="45"/>
  <c r="AA103" i="45"/>
  <c r="AC102" i="45"/>
  <c r="BA102" i="45"/>
  <c r="W102" i="45"/>
  <c r="V102" i="45"/>
  <c r="BE102" i="45"/>
  <c r="BC102" i="45"/>
  <c r="AF102" i="45"/>
  <c r="BF102" i="45"/>
  <c r="AY102" i="45"/>
  <c r="AD102" i="45"/>
  <c r="AB102" i="45"/>
  <c r="AZ102" i="45"/>
  <c r="BD102" i="45"/>
  <c r="X102" i="45"/>
  <c r="Y102" i="45"/>
  <c r="AE102" i="45"/>
  <c r="BG82" i="45"/>
  <c r="Z82" i="45"/>
  <c r="AA82" i="45"/>
  <c r="BB82" i="45"/>
  <c r="BF73" i="45"/>
  <c r="V73" i="45"/>
  <c r="BC73" i="45"/>
  <c r="X73" i="45"/>
  <c r="AF73" i="45"/>
  <c r="AE73" i="45"/>
  <c r="BA73" i="45"/>
  <c r="AY73" i="45"/>
  <c r="AD73" i="45"/>
  <c r="AC73" i="45"/>
  <c r="Y73" i="45"/>
  <c r="BE73" i="45"/>
  <c r="W73" i="45"/>
  <c r="AB73" i="45"/>
  <c r="BD73" i="45"/>
  <c r="AZ73" i="45"/>
  <c r="AA76" i="45"/>
  <c r="Z76" i="45"/>
  <c r="BB75" i="45"/>
  <c r="AG75" i="45"/>
  <c r="BB76" i="45"/>
  <c r="BG76" i="45"/>
  <c r="AG76" i="45"/>
  <c r="Z75" i="45"/>
  <c r="AA75" i="45"/>
  <c r="BG75" i="45"/>
  <c r="AF74" i="45"/>
  <c r="AE74" i="45"/>
  <c r="AC74" i="45"/>
  <c r="AB74" i="45"/>
  <c r="W74" i="45"/>
  <c r="AZ74" i="45"/>
  <c r="BE74" i="45"/>
  <c r="BD74" i="45"/>
  <c r="AY74" i="45"/>
  <c r="BF74" i="45"/>
  <c r="BA74" i="45"/>
  <c r="AD74" i="45"/>
  <c r="Y74" i="45"/>
  <c r="X74" i="45"/>
  <c r="BC74" i="45"/>
  <c r="V74" i="45"/>
  <c r="Z15" i="52"/>
  <c r="BG64" i="45"/>
  <c r="AG64" i="45"/>
  <c r="AA64" i="45"/>
  <c r="Z64" i="45"/>
  <c r="BE42" i="45"/>
  <c r="Y42" i="45"/>
  <c r="AY42" i="45"/>
  <c r="BB42" i="45" s="1"/>
  <c r="AB42" i="45"/>
  <c r="BA42" i="45"/>
  <c r="AF42" i="45"/>
  <c r="T43" i="45"/>
  <c r="U43" i="45" s="1"/>
  <c r="Y43" i="45" s="1"/>
  <c r="BT35" i="45"/>
  <c r="H7" i="65" s="1"/>
  <c r="BB41" i="45"/>
  <c r="S45" i="45"/>
  <c r="J45" i="45" s="1"/>
  <c r="Z13" i="48"/>
  <c r="S43" i="45"/>
  <c r="J43" i="45" s="1"/>
  <c r="Z41" i="45"/>
  <c r="BR35" i="45"/>
  <c r="F7" i="65" s="1"/>
  <c r="BV35" i="45"/>
  <c r="J7" i="65" s="1"/>
  <c r="T45" i="45"/>
  <c r="U45" i="45" s="1"/>
  <c r="BW35" i="45"/>
  <c r="K7" i="65" s="1"/>
  <c r="BX35" i="45"/>
  <c r="L7" i="65" s="1"/>
  <c r="W43" i="45"/>
  <c r="BY35" i="45"/>
  <c r="M7" i="65" s="1"/>
  <c r="AE43" i="45"/>
  <c r="AZ43" i="45"/>
  <c r="AB43" i="45"/>
  <c r="V43" i="45"/>
  <c r="BC42" i="45"/>
  <c r="V42" i="45"/>
  <c r="Z42" i="45" s="1"/>
  <c r="BE45" i="45"/>
  <c r="W45" i="45"/>
  <c r="AZ45" i="45"/>
  <c r="AD45" i="45"/>
  <c r="BA45" i="45"/>
  <c r="T44" i="45"/>
  <c r="U44" i="45" s="1"/>
  <c r="Z15" i="48"/>
  <c r="S44" i="45"/>
  <c r="J44" i="45" s="1"/>
  <c r="AC43" i="45"/>
  <c r="BA43" i="45"/>
  <c r="BF43" i="45"/>
  <c r="AF43" i="45"/>
  <c r="X43" i="45"/>
  <c r="AD43" i="45"/>
  <c r="Z14" i="48"/>
  <c r="BG24" i="45"/>
  <c r="BB27" i="45"/>
  <c r="AA24" i="45"/>
  <c r="Z24" i="45"/>
  <c r="BD22" i="45"/>
  <c r="AE22" i="45"/>
  <c r="BC22" i="45"/>
  <c r="AZ22" i="45"/>
  <c r="X22" i="45"/>
  <c r="Y22" i="45"/>
  <c r="AY22" i="45"/>
  <c r="AB22" i="45"/>
  <c r="AD22" i="45"/>
  <c r="AF22" i="45"/>
  <c r="BE22" i="45"/>
  <c r="BA22" i="45"/>
  <c r="W22" i="45"/>
  <c r="BF22" i="45"/>
  <c r="AC22" i="45"/>
  <c r="V22" i="45"/>
  <c r="AG27" i="45"/>
  <c r="BG27" i="45"/>
  <c r="AG24" i="45"/>
  <c r="AA27" i="45"/>
  <c r="Z27" i="45"/>
  <c r="S29" i="45"/>
  <c r="J29" i="45" s="1"/>
  <c r="F6" i="65"/>
  <c r="T29" i="45"/>
  <c r="U29" i="45" s="1"/>
  <c r="BG33" i="45"/>
  <c r="AA33" i="45"/>
  <c r="Z33" i="45"/>
  <c r="BB33" i="45"/>
  <c r="Z14" i="47"/>
  <c r="AG33" i="45"/>
  <c r="Z30" i="45"/>
  <c r="AA30" i="45"/>
  <c r="AG30" i="45"/>
  <c r="BG30" i="45"/>
  <c r="BB30" i="45"/>
  <c r="AH16" i="47"/>
  <c r="AC16" i="47"/>
  <c r="AJ16" i="47"/>
  <c r="V16" i="47"/>
  <c r="AL16" i="47"/>
  <c r="AK16" i="47"/>
  <c r="AI16" i="47"/>
  <c r="AT16" i="47"/>
  <c r="AS16" i="47"/>
  <c r="W16" i="47"/>
  <c r="AU16" i="47"/>
  <c r="AN16" i="47"/>
  <c r="AD16" i="47"/>
  <c r="Y16" i="47"/>
  <c r="AF16" i="47"/>
  <c r="AR16" i="47"/>
  <c r="X16" i="47"/>
  <c r="AE16" i="47"/>
  <c r="AP16" i="47"/>
  <c r="AO16" i="47"/>
  <c r="AB16" i="47"/>
  <c r="T20" i="45"/>
  <c r="U20" i="45" s="1"/>
  <c r="S20" i="45"/>
  <c r="J20" i="45" s="1"/>
  <c r="Z13" i="46"/>
  <c r="AR12" i="46"/>
  <c r="AP12" i="46"/>
  <c r="AS12" i="46"/>
  <c r="Z8" i="21"/>
  <c r="AG141" i="45"/>
  <c r="AA141" i="45"/>
  <c r="Z141" i="45"/>
  <c r="BB141" i="45"/>
  <c r="BG141" i="45"/>
  <c r="BG150" i="45"/>
  <c r="Z150" i="45"/>
  <c r="AA150" i="45"/>
  <c r="AA148" i="45"/>
  <c r="Z148" i="45"/>
  <c r="Z12" i="59"/>
  <c r="Z13" i="59"/>
  <c r="AH8" i="59"/>
  <c r="AK8" i="59"/>
  <c r="AB8" i="59"/>
  <c r="AR8" i="59"/>
  <c r="AI8" i="59"/>
  <c r="AT8" i="59"/>
  <c r="V8" i="59"/>
  <c r="AO8" i="59"/>
  <c r="AF8" i="59"/>
  <c r="AL8" i="59"/>
  <c r="AU8" i="59"/>
  <c r="Y8" i="59"/>
  <c r="AS8" i="59"/>
  <c r="AJ8" i="59"/>
  <c r="W8" i="59"/>
  <c r="AP8" i="59"/>
  <c r="AD8" i="59"/>
  <c r="AC8" i="59"/>
  <c r="X8" i="59"/>
  <c r="AN8" i="59"/>
  <c r="AE8" i="59"/>
  <c r="BG148" i="45"/>
  <c r="AK7" i="59"/>
  <c r="X7" i="59"/>
  <c r="AN7" i="59"/>
  <c r="AE7" i="59"/>
  <c r="AL7" i="59"/>
  <c r="AO7" i="59"/>
  <c r="AB7" i="59"/>
  <c r="AR7" i="59"/>
  <c r="AI7" i="59"/>
  <c r="V7" i="59"/>
  <c r="AP7" i="59"/>
  <c r="Y7" i="59"/>
  <c r="AS7" i="59"/>
  <c r="AF7" i="59"/>
  <c r="AU7" i="59"/>
  <c r="AD7" i="59"/>
  <c r="AT7" i="59"/>
  <c r="AC7" i="59"/>
  <c r="AJ7" i="59"/>
  <c r="W7" i="59"/>
  <c r="AH7" i="59"/>
  <c r="AO9" i="59"/>
  <c r="AN9" i="59"/>
  <c r="AH9" i="59"/>
  <c r="AI9" i="59"/>
  <c r="AJ9" i="59"/>
  <c r="AK9" i="59"/>
  <c r="AT9" i="59"/>
  <c r="AD9" i="59"/>
  <c r="AE9" i="59"/>
  <c r="AF9" i="59"/>
  <c r="AC9" i="59"/>
  <c r="AP9" i="59"/>
  <c r="V9" i="59"/>
  <c r="W9" i="59"/>
  <c r="AB9" i="59"/>
  <c r="AS9" i="59"/>
  <c r="Y9" i="59"/>
  <c r="AL9" i="59"/>
  <c r="AU9" i="59"/>
  <c r="AR9" i="59"/>
  <c r="X9" i="59"/>
  <c r="AZ145" i="45"/>
  <c r="BA145" i="45"/>
  <c r="Y145" i="45"/>
  <c r="V145" i="45"/>
  <c r="BD145" i="45"/>
  <c r="AD145" i="45"/>
  <c r="AC145" i="45"/>
  <c r="AF145" i="45"/>
  <c r="W145" i="45"/>
  <c r="AE145" i="45"/>
  <c r="X145" i="45"/>
  <c r="BF145" i="45"/>
  <c r="AB145" i="45"/>
  <c r="BE145" i="45"/>
  <c r="AY145" i="45"/>
  <c r="BC145" i="45"/>
  <c r="BC146" i="45"/>
  <c r="V146" i="45"/>
  <c r="AC146" i="45"/>
  <c r="W146" i="45"/>
  <c r="AE146" i="45"/>
  <c r="BD146" i="45"/>
  <c r="BE146" i="45"/>
  <c r="AB146" i="45"/>
  <c r="Y146" i="45"/>
  <c r="AD146" i="45"/>
  <c r="AF146" i="45"/>
  <c r="AY146" i="45"/>
  <c r="BF146" i="45"/>
  <c r="AZ146" i="45"/>
  <c r="BA146" i="45"/>
  <c r="X146" i="45"/>
  <c r="F18" i="65"/>
  <c r="BQ144" i="45"/>
  <c r="E18" i="65" s="1"/>
  <c r="AG138" i="45"/>
  <c r="BG138" i="45"/>
  <c r="AG134" i="45"/>
  <c r="Z10" i="58"/>
  <c r="AG135" i="45"/>
  <c r="BG134" i="45"/>
  <c r="Z138" i="45"/>
  <c r="AA138" i="45"/>
  <c r="Z7" i="58"/>
  <c r="BB134" i="45"/>
  <c r="Z12" i="58"/>
  <c r="BG135" i="45"/>
  <c r="BB135" i="45"/>
  <c r="AA134" i="45"/>
  <c r="Z134" i="45"/>
  <c r="Z135" i="45"/>
  <c r="AA135" i="45"/>
  <c r="BG128" i="45"/>
  <c r="BB130" i="45"/>
  <c r="AG130" i="45"/>
  <c r="AG128" i="45"/>
  <c r="AA128" i="45"/>
  <c r="Z128" i="45"/>
  <c r="BB128" i="45"/>
  <c r="AA130" i="45"/>
  <c r="Z130" i="45"/>
  <c r="Z8" i="57"/>
  <c r="Z10" i="57"/>
  <c r="AZ16" i="45"/>
  <c r="AD16" i="45"/>
  <c r="BF16" i="45"/>
  <c r="V16" i="45"/>
  <c r="AY16" i="45"/>
  <c r="BD16" i="45"/>
  <c r="BE16" i="45"/>
  <c r="BA16" i="45"/>
  <c r="AF16" i="45"/>
  <c r="AE16" i="45"/>
  <c r="AB16" i="45"/>
  <c r="AC16" i="45"/>
  <c r="Y16" i="45"/>
  <c r="BC16" i="45"/>
  <c r="X16" i="45"/>
  <c r="W16" i="45"/>
  <c r="AE17" i="45"/>
  <c r="AB17" i="45"/>
  <c r="BA17" i="45"/>
  <c r="BE17" i="45"/>
  <c r="AY17" i="45"/>
  <c r="V17" i="45"/>
  <c r="BC17" i="45"/>
  <c r="BF17" i="45"/>
  <c r="W17" i="45"/>
  <c r="BD17" i="45"/>
  <c r="AF17" i="45"/>
  <c r="X17" i="45"/>
  <c r="AD17" i="45"/>
  <c r="Y17" i="45"/>
  <c r="AC17" i="45"/>
  <c r="AZ17" i="45"/>
  <c r="V18" i="45"/>
  <c r="AB18" i="45"/>
  <c r="BA18" i="45"/>
  <c r="BC18" i="45"/>
  <c r="AD18" i="45"/>
  <c r="AZ18" i="45"/>
  <c r="W18" i="45"/>
  <c r="BF18" i="45"/>
  <c r="Y18" i="45"/>
  <c r="BE18" i="45"/>
  <c r="X18" i="45"/>
  <c r="AC18" i="45"/>
  <c r="AE18" i="45"/>
  <c r="BD18" i="45"/>
  <c r="AF18" i="45"/>
  <c r="AY18" i="45"/>
  <c r="F5" i="65"/>
  <c r="BQ12" i="45"/>
  <c r="E5" i="65" s="1"/>
  <c r="Y19" i="45"/>
  <c r="AF19" i="45"/>
  <c r="AE19" i="45"/>
  <c r="BA19" i="45"/>
  <c r="X19" i="45"/>
  <c r="AZ19" i="45"/>
  <c r="AY19" i="45"/>
  <c r="BC19" i="45"/>
  <c r="V19" i="45"/>
  <c r="AC19" i="45"/>
  <c r="BE19" i="45"/>
  <c r="BD19" i="45"/>
  <c r="AB19" i="45"/>
  <c r="W19" i="45"/>
  <c r="BF19" i="45"/>
  <c r="AD19" i="45"/>
  <c r="Z7" i="21"/>
  <c r="V15" i="45"/>
  <c r="AY15" i="45"/>
  <c r="BF15" i="45"/>
  <c r="AZ15" i="45"/>
  <c r="AF15" i="45"/>
  <c r="X15" i="45"/>
  <c r="AB15" i="45"/>
  <c r="AD15" i="45"/>
  <c r="BD15" i="45"/>
  <c r="BC15" i="45"/>
  <c r="BE15" i="45"/>
  <c r="AC15" i="45"/>
  <c r="BA15" i="45"/>
  <c r="Y15" i="45"/>
  <c r="AE15" i="45"/>
  <c r="W15" i="45"/>
  <c r="Z11" i="21"/>
  <c r="AF13" i="45"/>
  <c r="X13" i="45"/>
  <c r="AC13" i="45"/>
  <c r="W13" i="45"/>
  <c r="AD13" i="45"/>
  <c r="BD13" i="45"/>
  <c r="V13" i="45"/>
  <c r="AY13" i="45"/>
  <c r="BE13" i="45"/>
  <c r="AZ13" i="45"/>
  <c r="BF13" i="45"/>
  <c r="AB13" i="45"/>
  <c r="Y13" i="45"/>
  <c r="AE13" i="45"/>
  <c r="BA13" i="45"/>
  <c r="BC13" i="45"/>
  <c r="X14" i="45"/>
  <c r="BA14" i="45"/>
  <c r="AC14" i="45"/>
  <c r="AD14" i="45"/>
  <c r="AZ14" i="45"/>
  <c r="BC14" i="45"/>
  <c r="AY14" i="45"/>
  <c r="BE14" i="45"/>
  <c r="AB14" i="45"/>
  <c r="BD14" i="45"/>
  <c r="BF14" i="45"/>
  <c r="W14" i="45"/>
  <c r="Y14" i="45"/>
  <c r="V14" i="45"/>
  <c r="AE14" i="45"/>
  <c r="AF14" i="45"/>
  <c r="Z10" i="21"/>
  <c r="Z12" i="21"/>
  <c r="BS12" i="45"/>
  <c r="G5" i="65" s="1"/>
  <c r="Z9" i="21"/>
  <c r="AB11" i="45"/>
  <c r="V11" i="45"/>
  <c r="BE11" i="45"/>
  <c r="AZ11" i="45"/>
  <c r="BF11" i="45"/>
  <c r="AD11" i="45"/>
  <c r="AF11" i="45"/>
  <c r="AY11" i="45"/>
  <c r="BD11" i="45"/>
  <c r="X11" i="45"/>
  <c r="AC11" i="45"/>
  <c r="AE11" i="45"/>
  <c r="BC11" i="45"/>
  <c r="BA11" i="45"/>
  <c r="Y11" i="45"/>
  <c r="W11" i="45"/>
  <c r="BV4" i="45"/>
  <c r="J4" i="65" s="1"/>
  <c r="AD12" i="46"/>
  <c r="AE12" i="46"/>
  <c r="AF12" i="46"/>
  <c r="AI12" i="46"/>
  <c r="AT12" i="46"/>
  <c r="Y12" i="46"/>
  <c r="Z12" i="46" s="1"/>
  <c r="AJ12" i="46"/>
  <c r="AK12" i="46"/>
  <c r="AO12" i="46"/>
  <c r="BY4" i="45"/>
  <c r="M4" i="65" s="1"/>
  <c r="T10" i="45"/>
  <c r="U10" i="45" s="1"/>
  <c r="AY9" i="45"/>
  <c r="V9" i="45"/>
  <c r="BC9" i="45"/>
  <c r="AE9" i="45"/>
  <c r="Y9" i="45"/>
  <c r="AC9" i="45"/>
  <c r="X9" i="45"/>
  <c r="AD9" i="45"/>
  <c r="BE9" i="45"/>
  <c r="AZ9" i="45"/>
  <c r="BD9" i="45"/>
  <c r="W9" i="45"/>
  <c r="BA9" i="45"/>
  <c r="AB9" i="45"/>
  <c r="AF9" i="45"/>
  <c r="BF9" i="45"/>
  <c r="BA8" i="45"/>
  <c r="W8" i="45"/>
  <c r="AY8" i="45"/>
  <c r="AF8" i="45"/>
  <c r="BF8" i="45"/>
  <c r="BE8" i="45"/>
  <c r="BD8" i="45"/>
  <c r="Y8" i="45"/>
  <c r="AB8" i="45"/>
  <c r="AZ8" i="45"/>
  <c r="AD8" i="45"/>
  <c r="AC8" i="45"/>
  <c r="V8" i="45"/>
  <c r="AE8" i="45"/>
  <c r="BC8" i="45"/>
  <c r="X8" i="45"/>
  <c r="BS4" i="45"/>
  <c r="G4" i="65" s="1"/>
  <c r="AD7" i="45"/>
  <c r="X7" i="45"/>
  <c r="Y7" i="45"/>
  <c r="W7" i="45"/>
  <c r="V7" i="45"/>
  <c r="AF7" i="45"/>
  <c r="AC7" i="45"/>
  <c r="AE7" i="45"/>
  <c r="AY7" i="45"/>
  <c r="AZ7" i="45"/>
  <c r="BF7" i="45"/>
  <c r="BE7" i="45"/>
  <c r="BC7" i="45"/>
  <c r="BD7" i="45"/>
  <c r="AB7" i="45"/>
  <c r="BA7" i="45"/>
  <c r="AR8" i="46"/>
  <c r="AU8" i="46"/>
  <c r="AD8" i="46"/>
  <c r="AT8" i="46"/>
  <c r="AK8" i="46"/>
  <c r="AF8" i="46"/>
  <c r="AE8" i="46"/>
  <c r="AH8" i="46"/>
  <c r="AO8" i="46"/>
  <c r="AJ8" i="46"/>
  <c r="W8" i="46"/>
  <c r="AL8" i="46"/>
  <c r="Y8" i="46"/>
  <c r="AS8" i="46"/>
  <c r="X8" i="46"/>
  <c r="AN8" i="46"/>
  <c r="AI8" i="46"/>
  <c r="V8" i="46"/>
  <c r="AP8" i="46"/>
  <c r="AC8" i="46"/>
  <c r="AB8" i="46"/>
  <c r="AF6" i="45"/>
  <c r="AD6" i="45"/>
  <c r="V6" i="45"/>
  <c r="BD6" i="45"/>
  <c r="AE6" i="45"/>
  <c r="BC6" i="45"/>
  <c r="Y6" i="45"/>
  <c r="BE6" i="45"/>
  <c r="AZ6" i="45"/>
  <c r="BF6" i="45"/>
  <c r="X6" i="45"/>
  <c r="AB6" i="45"/>
  <c r="AY6" i="45"/>
  <c r="W6" i="45"/>
  <c r="BA6" i="45"/>
  <c r="AC6" i="45"/>
  <c r="F4" i="65"/>
  <c r="T5" i="45"/>
  <c r="U5" i="45" s="1"/>
  <c r="BC5" i="45" s="1"/>
  <c r="Z7" i="49"/>
  <c r="BB50" i="45"/>
  <c r="Z12" i="49"/>
  <c r="BB53" i="45"/>
  <c r="AG53" i="45"/>
  <c r="AA53" i="45"/>
  <c r="Z53" i="45"/>
  <c r="BG53" i="45"/>
  <c r="BG52" i="45"/>
  <c r="AA52" i="45"/>
  <c r="Z52" i="45"/>
  <c r="BB52" i="45"/>
  <c r="AG52" i="45"/>
  <c r="BG51" i="45"/>
  <c r="Z51" i="45"/>
  <c r="AA51" i="45"/>
  <c r="AG51" i="45"/>
  <c r="BB51" i="45"/>
  <c r="AG50" i="45"/>
  <c r="BG50" i="45"/>
  <c r="Z50" i="45"/>
  <c r="AA50" i="45"/>
  <c r="AU7" i="46"/>
  <c r="AR7" i="46"/>
  <c r="AV7" i="46" s="1"/>
  <c r="AS7" i="46"/>
  <c r="AI7" i="46"/>
  <c r="V7" i="46"/>
  <c r="AC7" i="46"/>
  <c r="AH7" i="46"/>
  <c r="AL7" i="46"/>
  <c r="Y7" i="46"/>
  <c r="AO7" i="46"/>
  <c r="X7" i="46"/>
  <c r="AT7" i="46"/>
  <c r="AK7" i="46"/>
  <c r="AD7" i="46"/>
  <c r="AJ7" i="46"/>
  <c r="AE7" i="46"/>
  <c r="AN7" i="46"/>
  <c r="AQ7" i="46" s="1"/>
  <c r="AB7" i="46"/>
  <c r="AG7" i="46" s="1"/>
  <c r="AF7" i="46"/>
  <c r="W7" i="46"/>
  <c r="AP7" i="46"/>
  <c r="BA196" i="45" l="1"/>
  <c r="AB195" i="45"/>
  <c r="X195" i="45"/>
  <c r="AG173" i="45"/>
  <c r="BG101" i="45"/>
  <c r="BB110" i="45"/>
  <c r="BG164" i="45"/>
  <c r="W175" i="45"/>
  <c r="AA175" i="45" s="1"/>
  <c r="BC175" i="45"/>
  <c r="AW175" i="45"/>
  <c r="AJ175" i="45"/>
  <c r="BB107" i="45"/>
  <c r="AX145" i="45"/>
  <c r="AB88" i="45"/>
  <c r="BE88" i="45"/>
  <c r="X88" i="45"/>
  <c r="AZ88" i="45"/>
  <c r="W88" i="45"/>
  <c r="AY88" i="45"/>
  <c r="AD88" i="45"/>
  <c r="Y88" i="45"/>
  <c r="AF88" i="45"/>
  <c r="AC88" i="45"/>
  <c r="BA88" i="45"/>
  <c r="AP88" i="45"/>
  <c r="AR88" i="45"/>
  <c r="BF88" i="45"/>
  <c r="BC88" i="45"/>
  <c r="AT88" i="45"/>
  <c r="AV88" i="45"/>
  <c r="AK88" i="45"/>
  <c r="AI88" i="45"/>
  <c r="AO88" i="45"/>
  <c r="AM88" i="45"/>
  <c r="AE88" i="45"/>
  <c r="AS88" i="45"/>
  <c r="AQ88" i="45"/>
  <c r="AU88" i="45"/>
  <c r="AH88" i="45"/>
  <c r="AJ88" i="45"/>
  <c r="BD88" i="45"/>
  <c r="AW88" i="45"/>
  <c r="AL88" i="45"/>
  <c r="AN88" i="45"/>
  <c r="V88" i="45"/>
  <c r="AA117" i="45"/>
  <c r="AH28" i="45"/>
  <c r="AJ28" i="45"/>
  <c r="AY28" i="45"/>
  <c r="BC28" i="45"/>
  <c r="AL28" i="45"/>
  <c r="AN28" i="45"/>
  <c r="BD28" i="45"/>
  <c r="X28" i="45"/>
  <c r="AP28" i="45"/>
  <c r="AR28" i="45"/>
  <c r="BA28" i="45"/>
  <c r="AC28" i="45"/>
  <c r="AO28" i="45"/>
  <c r="AT28" i="45"/>
  <c r="AV28" i="45"/>
  <c r="AD28" i="45"/>
  <c r="BE28" i="45"/>
  <c r="AI28" i="45"/>
  <c r="AK28" i="45"/>
  <c r="AB28" i="45"/>
  <c r="AF28" i="45"/>
  <c r="AQ28" i="45"/>
  <c r="AS28" i="45"/>
  <c r="V28" i="45"/>
  <c r="W28" i="45"/>
  <c r="AM28" i="45"/>
  <c r="Y28" i="45"/>
  <c r="AU28" i="45"/>
  <c r="AW28" i="45"/>
  <c r="AE28" i="45"/>
  <c r="AZ28" i="45"/>
  <c r="BF28" i="45"/>
  <c r="AG96" i="45"/>
  <c r="BA175" i="45"/>
  <c r="BB175" i="45" s="1"/>
  <c r="AD175" i="45"/>
  <c r="AL175" i="45"/>
  <c r="AN175" i="45"/>
  <c r="AG36" i="45"/>
  <c r="BB131" i="45"/>
  <c r="BG100" i="45"/>
  <c r="BG79" i="45"/>
  <c r="AI23" i="45"/>
  <c r="AH23" i="45"/>
  <c r="AE23" i="45"/>
  <c r="AB23" i="45"/>
  <c r="AS23" i="45"/>
  <c r="AM23" i="45"/>
  <c r="AL23" i="45"/>
  <c r="AZ23" i="45"/>
  <c r="AF23" i="45"/>
  <c r="AD23" i="45"/>
  <c r="AQ23" i="45"/>
  <c r="AP23" i="45"/>
  <c r="V23" i="45"/>
  <c r="BE23" i="45"/>
  <c r="AN23" i="45"/>
  <c r="X23" i="45"/>
  <c r="AU23" i="45"/>
  <c r="AT23" i="45"/>
  <c r="BF23" i="45"/>
  <c r="BD23" i="45"/>
  <c r="AJ23" i="45"/>
  <c r="AO23" i="45"/>
  <c r="AY23" i="45"/>
  <c r="BB23" i="45" s="1"/>
  <c r="BA23" i="45"/>
  <c r="AR23" i="45"/>
  <c r="AW23" i="45"/>
  <c r="Y23" i="45"/>
  <c r="AC23" i="45"/>
  <c r="AV23" i="45"/>
  <c r="AK23" i="45"/>
  <c r="W23" i="45"/>
  <c r="BC23" i="45"/>
  <c r="BG23" i="45" s="1"/>
  <c r="L3" i="65"/>
  <c r="AZ175" i="45"/>
  <c r="BE175" i="45"/>
  <c r="AV175" i="45"/>
  <c r="AH175" i="45"/>
  <c r="F11" i="65"/>
  <c r="AW118" i="45"/>
  <c r="AR118" i="45"/>
  <c r="BA118" i="45"/>
  <c r="AY118" i="45"/>
  <c r="AB118" i="45"/>
  <c r="AI118" i="45"/>
  <c r="AL118" i="45"/>
  <c r="AZ118" i="45"/>
  <c r="AF118" i="45"/>
  <c r="AK118" i="45"/>
  <c r="AM118" i="45"/>
  <c r="AT118" i="45"/>
  <c r="BE118" i="45"/>
  <c r="X118" i="45"/>
  <c r="AQ118" i="45"/>
  <c r="AN118" i="45"/>
  <c r="AE118" i="45"/>
  <c r="Y118" i="45"/>
  <c r="AC118" i="45"/>
  <c r="AU118" i="45"/>
  <c r="AV118" i="45"/>
  <c r="V118" i="45"/>
  <c r="BF118" i="45"/>
  <c r="AH118" i="45"/>
  <c r="AO118" i="45"/>
  <c r="AP118" i="45"/>
  <c r="W118" i="45"/>
  <c r="BC118" i="45"/>
  <c r="AS118" i="45"/>
  <c r="AJ118" i="45"/>
  <c r="AD118" i="45"/>
  <c r="BD118" i="45"/>
  <c r="AG126" i="45"/>
  <c r="X111" i="45"/>
  <c r="AD111" i="45"/>
  <c r="AF111" i="45"/>
  <c r="AE111" i="45"/>
  <c r="BF111" i="45"/>
  <c r="V111" i="45"/>
  <c r="AS111" i="45"/>
  <c r="AL111" i="45"/>
  <c r="AB111" i="45"/>
  <c r="AW111" i="45"/>
  <c r="AT111" i="45"/>
  <c r="AY111" i="45"/>
  <c r="AI111" i="45"/>
  <c r="AN111" i="45"/>
  <c r="BC111" i="45"/>
  <c r="AM111" i="45"/>
  <c r="AV111" i="45"/>
  <c r="W111" i="45"/>
  <c r="AU111" i="45"/>
  <c r="AQ111" i="45"/>
  <c r="AH111" i="45"/>
  <c r="AC111" i="45"/>
  <c r="AK111" i="45"/>
  <c r="AJ111" i="45"/>
  <c r="BE111" i="45"/>
  <c r="BA111" i="45"/>
  <c r="AZ111" i="45"/>
  <c r="AO111" i="45"/>
  <c r="AR111" i="45"/>
  <c r="BD111" i="45"/>
  <c r="Y111" i="45"/>
  <c r="AP111" i="45"/>
  <c r="AG179" i="45"/>
  <c r="BB97" i="45"/>
  <c r="BB60" i="45"/>
  <c r="AX60" i="45"/>
  <c r="BG67" i="45"/>
  <c r="BG96" i="45"/>
  <c r="AG39" i="45"/>
  <c r="AB175" i="45"/>
  <c r="AC175" i="45"/>
  <c r="AP175" i="45"/>
  <c r="AU175" i="45"/>
  <c r="AG140" i="45"/>
  <c r="BG142" i="45"/>
  <c r="BG160" i="45"/>
  <c r="BC109" i="45"/>
  <c r="AB109" i="45"/>
  <c r="AG109" i="45" s="1"/>
  <c r="AE109" i="45"/>
  <c r="AZ109" i="45"/>
  <c r="X109" i="45"/>
  <c r="AD109" i="45"/>
  <c r="Y109" i="45"/>
  <c r="AF109" i="45"/>
  <c r="BA109" i="45"/>
  <c r="V109" i="45"/>
  <c r="W109" i="45"/>
  <c r="BF109" i="45"/>
  <c r="AC109" i="45"/>
  <c r="AY109" i="45"/>
  <c r="BD109" i="45"/>
  <c r="BE109" i="45"/>
  <c r="AT109" i="45"/>
  <c r="AU109" i="45"/>
  <c r="AJ109" i="45"/>
  <c r="AO109" i="45"/>
  <c r="AH109" i="45"/>
  <c r="AN109" i="45"/>
  <c r="AW109" i="45"/>
  <c r="AR109" i="45"/>
  <c r="AI109" i="45"/>
  <c r="AV109" i="45"/>
  <c r="AQ109" i="45"/>
  <c r="AL109" i="45"/>
  <c r="AS109" i="45"/>
  <c r="AK109" i="45"/>
  <c r="AP109" i="45"/>
  <c r="AM109" i="45"/>
  <c r="AD132" i="45"/>
  <c r="AE132" i="45"/>
  <c r="AF132" i="45"/>
  <c r="AC132" i="45"/>
  <c r="Y132" i="45"/>
  <c r="BC132" i="45"/>
  <c r="X132" i="45"/>
  <c r="BA132" i="45"/>
  <c r="AB132" i="45"/>
  <c r="BF132" i="45"/>
  <c r="AZ132" i="45"/>
  <c r="BE132" i="45"/>
  <c r="V132" i="45"/>
  <c r="BD132" i="45"/>
  <c r="AY132" i="45"/>
  <c r="W132" i="45"/>
  <c r="AJ132" i="45"/>
  <c r="AM132" i="45"/>
  <c r="AN132" i="45"/>
  <c r="AU132" i="45"/>
  <c r="AR132" i="45"/>
  <c r="AO132" i="45"/>
  <c r="AV132" i="45"/>
  <c r="AW132" i="45"/>
  <c r="AH132" i="45"/>
  <c r="AI132" i="45"/>
  <c r="AQ132" i="45"/>
  <c r="AP132" i="45"/>
  <c r="AK132" i="45"/>
  <c r="AT132" i="45"/>
  <c r="AS132" i="45"/>
  <c r="AL132" i="45"/>
  <c r="AJ153" i="45"/>
  <c r="AI153" i="45"/>
  <c r="AO153" i="45"/>
  <c r="AN153" i="45"/>
  <c r="AM153" i="45"/>
  <c r="BE153" i="45"/>
  <c r="BF153" i="45"/>
  <c r="AL153" i="45"/>
  <c r="AR153" i="45"/>
  <c r="AQ153" i="45"/>
  <c r="Y153" i="45"/>
  <c r="X153" i="45"/>
  <c r="W153" i="45"/>
  <c r="AV153" i="45"/>
  <c r="AU153" i="45"/>
  <c r="AC153" i="45"/>
  <c r="BC153" i="45"/>
  <c r="BG153" i="45" s="1"/>
  <c r="AY153" i="45"/>
  <c r="BD153" i="45"/>
  <c r="AK153" i="45"/>
  <c r="AH153" i="45"/>
  <c r="V153" i="45"/>
  <c r="AS153" i="45"/>
  <c r="AP153" i="45"/>
  <c r="AB153" i="45"/>
  <c r="AG153" i="45" s="1"/>
  <c r="BA153" i="45"/>
  <c r="AW153" i="45"/>
  <c r="AT153" i="45"/>
  <c r="AE153" i="45"/>
  <c r="AZ153" i="45"/>
  <c r="AD153" i="45"/>
  <c r="AF153" i="45"/>
  <c r="AJ152" i="45"/>
  <c r="AI152" i="45"/>
  <c r="AN152" i="45"/>
  <c r="AM152" i="45"/>
  <c r="AY152" i="45"/>
  <c r="AD152" i="45"/>
  <c r="AL152" i="45"/>
  <c r="AR152" i="45"/>
  <c r="AQ152" i="45"/>
  <c r="BA152" i="45"/>
  <c r="AF152" i="45"/>
  <c r="X152" i="45"/>
  <c r="AV152" i="45"/>
  <c r="AU152" i="45"/>
  <c r="AB152" i="45"/>
  <c r="AZ152" i="45"/>
  <c r="V152" i="45"/>
  <c r="BD152" i="45"/>
  <c r="AK152" i="45"/>
  <c r="AH152" i="45"/>
  <c r="AX152" i="45" s="1"/>
  <c r="Y152" i="45"/>
  <c r="AO152" i="45"/>
  <c r="AS152" i="45"/>
  <c r="AP152" i="45"/>
  <c r="BF152" i="45"/>
  <c r="AC152" i="45"/>
  <c r="AW152" i="45"/>
  <c r="AT152" i="45"/>
  <c r="AE152" i="45"/>
  <c r="BE152" i="45"/>
  <c r="BC152" i="45"/>
  <c r="W152" i="45"/>
  <c r="K3" i="65"/>
  <c r="AD195" i="45"/>
  <c r="V195" i="45"/>
  <c r="BB122" i="45"/>
  <c r="AY175" i="45"/>
  <c r="BD175" i="45"/>
  <c r="AK175" i="45"/>
  <c r="AQ175" i="45"/>
  <c r="BS71" i="45"/>
  <c r="G11" i="65" s="1"/>
  <c r="BB54" i="45"/>
  <c r="BB149" i="45"/>
  <c r="AX177" i="45"/>
  <c r="AG142" i="45"/>
  <c r="AG189" i="45"/>
  <c r="AX91" i="45"/>
  <c r="BG121" i="45"/>
  <c r="BB117" i="45"/>
  <c r="BG117" i="45"/>
  <c r="Z117" i="45"/>
  <c r="BG126" i="45"/>
  <c r="AX126" i="45"/>
  <c r="AX63" i="45"/>
  <c r="AA63" i="45"/>
  <c r="Z63" i="45"/>
  <c r="AA42" i="45"/>
  <c r="BQ35" i="45"/>
  <c r="E7" i="65" s="1"/>
  <c r="AB196" i="45"/>
  <c r="BD195" i="45"/>
  <c r="BG195" i="45" s="1"/>
  <c r="AZ195" i="45"/>
  <c r="I3" i="65"/>
  <c r="BG179" i="45"/>
  <c r="BG61" i="45"/>
  <c r="AG110" i="45"/>
  <c r="AG164" i="45"/>
  <c r="AG99" i="45"/>
  <c r="AF175" i="45"/>
  <c r="AG175" i="45" s="1"/>
  <c r="V175" i="45"/>
  <c r="AT175" i="45"/>
  <c r="AM175" i="45"/>
  <c r="AG178" i="45"/>
  <c r="AX178" i="45"/>
  <c r="AX117" i="45"/>
  <c r="BB126" i="45"/>
  <c r="AI156" i="45"/>
  <c r="AH156" i="45"/>
  <c r="AB156" i="45"/>
  <c r="BD156" i="45"/>
  <c r="AN156" i="45"/>
  <c r="X156" i="45"/>
  <c r="AM156" i="45"/>
  <c r="AL156" i="45"/>
  <c r="AC156" i="45"/>
  <c r="Y156" i="45"/>
  <c r="AQ156" i="45"/>
  <c r="AP156" i="45"/>
  <c r="BF156" i="45"/>
  <c r="V156" i="45"/>
  <c r="AU156" i="45"/>
  <c r="AT156" i="45"/>
  <c r="AY156" i="45"/>
  <c r="BB156" i="45" s="1"/>
  <c r="BC156" i="45"/>
  <c r="AJ156" i="45"/>
  <c r="AW156" i="45"/>
  <c r="BA156" i="45"/>
  <c r="AF156" i="45"/>
  <c r="AK156" i="45"/>
  <c r="AR156" i="45"/>
  <c r="AO156" i="45"/>
  <c r="W156" i="45"/>
  <c r="AE156" i="45"/>
  <c r="AV156" i="45"/>
  <c r="AS156" i="45"/>
  <c r="AZ156" i="45"/>
  <c r="BE156" i="45"/>
  <c r="AD156" i="45"/>
  <c r="AT38" i="45"/>
  <c r="AV38" i="45"/>
  <c r="AE38" i="45"/>
  <c r="AF38" i="45"/>
  <c r="AJ38" i="45"/>
  <c r="AZ38" i="45"/>
  <c r="AK38" i="45"/>
  <c r="AI38" i="45"/>
  <c r="AY38" i="45"/>
  <c r="BB38" i="45" s="1"/>
  <c r="AC38" i="45"/>
  <c r="AH38" i="45"/>
  <c r="AO38" i="45"/>
  <c r="AM38" i="45"/>
  <c r="BD38" i="45"/>
  <c r="BF38" i="45"/>
  <c r="AS38" i="45"/>
  <c r="AQ38" i="45"/>
  <c r="AB38" i="45"/>
  <c r="BE38" i="45"/>
  <c r="AW38" i="45"/>
  <c r="AU38" i="45"/>
  <c r="BA38" i="45"/>
  <c r="W38" i="45"/>
  <c r="AL38" i="45"/>
  <c r="AN38" i="45"/>
  <c r="X38" i="45"/>
  <c r="AD38" i="45"/>
  <c r="AP38" i="45"/>
  <c r="AR38" i="45"/>
  <c r="V38" i="45"/>
  <c r="BC38" i="45"/>
  <c r="BG38" i="45" s="1"/>
  <c r="Y38" i="45"/>
  <c r="BB63" i="45"/>
  <c r="AG63" i="45"/>
  <c r="BC196" i="45"/>
  <c r="BF195" i="45"/>
  <c r="Z19" i="47"/>
  <c r="BF175" i="45"/>
  <c r="Y175" i="45"/>
  <c r="AO175" i="45"/>
  <c r="BB91" i="45"/>
  <c r="BB165" i="45"/>
  <c r="AA126" i="45"/>
  <c r="Z126" i="45"/>
  <c r="AK147" i="45"/>
  <c r="AJ147" i="45"/>
  <c r="AY147" i="45"/>
  <c r="AL147" i="45"/>
  <c r="AO147" i="45"/>
  <c r="AN147" i="45"/>
  <c r="BF147" i="45"/>
  <c r="AF147" i="45"/>
  <c r="AS147" i="45"/>
  <c r="AR147" i="45"/>
  <c r="AE147" i="45"/>
  <c r="AD147" i="45"/>
  <c r="AW147" i="45"/>
  <c r="AV147" i="45"/>
  <c r="BA147" i="45"/>
  <c r="BD147" i="45"/>
  <c r="AB147" i="45"/>
  <c r="Y147" i="45"/>
  <c r="V147" i="45"/>
  <c r="AH147" i="45"/>
  <c r="AI147" i="45"/>
  <c r="BE147" i="45"/>
  <c r="AP147" i="45"/>
  <c r="AQ147" i="45"/>
  <c r="X147" i="45"/>
  <c r="BC147" i="45"/>
  <c r="BG147" i="45" s="1"/>
  <c r="AT147" i="45"/>
  <c r="AU147" i="45"/>
  <c r="AZ147" i="45"/>
  <c r="W147" i="45"/>
  <c r="AC147" i="45"/>
  <c r="AM147" i="45"/>
  <c r="AI155" i="45"/>
  <c r="AH155" i="45"/>
  <c r="BA155" i="45"/>
  <c r="W155" i="45"/>
  <c r="AM155" i="45"/>
  <c r="AL155" i="45"/>
  <c r="AC155" i="45"/>
  <c r="AF155" i="45"/>
  <c r="AK155" i="45"/>
  <c r="AQ155" i="45"/>
  <c r="AP155" i="45"/>
  <c r="AD155" i="45"/>
  <c r="X155" i="45"/>
  <c r="AU155" i="45"/>
  <c r="AT155" i="45"/>
  <c r="AY155" i="45"/>
  <c r="AZ155" i="45"/>
  <c r="AN155" i="45"/>
  <c r="AJ155" i="45"/>
  <c r="AW155" i="45"/>
  <c r="BF155" i="45"/>
  <c r="BE155" i="45"/>
  <c r="AR155" i="45"/>
  <c r="AO155" i="45"/>
  <c r="BD155" i="45"/>
  <c r="V155" i="45"/>
  <c r="AE155" i="45"/>
  <c r="AV155" i="45"/>
  <c r="AS155" i="45"/>
  <c r="BC155" i="45"/>
  <c r="Y155" i="45"/>
  <c r="AB155" i="45"/>
  <c r="BG63" i="45"/>
  <c r="AH10" i="45"/>
  <c r="AL10" i="45"/>
  <c r="AP10" i="45"/>
  <c r="AT10" i="45"/>
  <c r="AI10" i="45"/>
  <c r="AM10" i="45"/>
  <c r="AQ10" i="45"/>
  <c r="AU10" i="45"/>
  <c r="AJ10" i="45"/>
  <c r="AN10" i="45"/>
  <c r="AR10" i="45"/>
  <c r="AV10" i="45"/>
  <c r="AK10" i="45"/>
  <c r="AO10" i="45"/>
  <c r="AS10" i="45"/>
  <c r="AW10" i="45"/>
  <c r="BC43" i="45"/>
  <c r="BE43" i="45"/>
  <c r="AY43" i="45"/>
  <c r="X45" i="45"/>
  <c r="AJ45" i="45"/>
  <c r="AN45" i="45"/>
  <c r="AR45" i="45"/>
  <c r="AV45" i="45"/>
  <c r="AK45" i="45"/>
  <c r="AO45" i="45"/>
  <c r="AS45" i="45"/>
  <c r="AW45" i="45"/>
  <c r="AI45" i="45"/>
  <c r="AM45" i="45"/>
  <c r="AQ45" i="45"/>
  <c r="AU45" i="45"/>
  <c r="AP45" i="45"/>
  <c r="AT45" i="45"/>
  <c r="AH45" i="45"/>
  <c r="AL45" i="45"/>
  <c r="BS157" i="45"/>
  <c r="G19" i="65" s="1"/>
  <c r="W196" i="45"/>
  <c r="V196" i="45"/>
  <c r="AZ196" i="45"/>
  <c r="AI34" i="45"/>
  <c r="AM34" i="45"/>
  <c r="AQ34" i="45"/>
  <c r="AU34" i="45"/>
  <c r="AJ34" i="45"/>
  <c r="AN34" i="45"/>
  <c r="AR34" i="45"/>
  <c r="AV34" i="45"/>
  <c r="AH34" i="45"/>
  <c r="AL34" i="45"/>
  <c r="AP34" i="45"/>
  <c r="AT34" i="45"/>
  <c r="AO34" i="45"/>
  <c r="AS34" i="45"/>
  <c r="AW34" i="45"/>
  <c r="AK34" i="45"/>
  <c r="AI162" i="45"/>
  <c r="AM162" i="45"/>
  <c r="AQ162" i="45"/>
  <c r="AU162" i="45"/>
  <c r="AJ162" i="45"/>
  <c r="AN162" i="45"/>
  <c r="AR162" i="45"/>
  <c r="AV162" i="45"/>
  <c r="AL162" i="45"/>
  <c r="AT162" i="45"/>
  <c r="AO162" i="45"/>
  <c r="AW162" i="45"/>
  <c r="AH162" i="45"/>
  <c r="AP162" i="45"/>
  <c r="AK162" i="45"/>
  <c r="AS162" i="45"/>
  <c r="AV195" i="45"/>
  <c r="AR195" i="45"/>
  <c r="AN195" i="45"/>
  <c r="AJ195" i="45"/>
  <c r="AT195" i="45"/>
  <c r="AP195" i="45"/>
  <c r="AL195" i="45"/>
  <c r="AH195" i="45"/>
  <c r="AU195" i="45"/>
  <c r="AM195" i="45"/>
  <c r="AS195" i="45"/>
  <c r="AK195" i="45"/>
  <c r="AQ195" i="45"/>
  <c r="AI195" i="45"/>
  <c r="AW195" i="45"/>
  <c r="AO195" i="45"/>
  <c r="AH102" i="45"/>
  <c r="AL102" i="45"/>
  <c r="AP102" i="45"/>
  <c r="AT102" i="45"/>
  <c r="AI102" i="45"/>
  <c r="AM102" i="45"/>
  <c r="AQ102" i="45"/>
  <c r="AU102" i="45"/>
  <c r="AJ102" i="45"/>
  <c r="AN102" i="45"/>
  <c r="AR102" i="45"/>
  <c r="AV102" i="45"/>
  <c r="AK102" i="45"/>
  <c r="AO102" i="45"/>
  <c r="AS102" i="45"/>
  <c r="AW102" i="45"/>
  <c r="BB80" i="45"/>
  <c r="AX80" i="45"/>
  <c r="AH167" i="45"/>
  <c r="AL167" i="45"/>
  <c r="AP167" i="45"/>
  <c r="AT167" i="45"/>
  <c r="AI167" i="45"/>
  <c r="AM167" i="45"/>
  <c r="AQ167" i="45"/>
  <c r="AU167" i="45"/>
  <c r="AK167" i="45"/>
  <c r="AS167" i="45"/>
  <c r="AN167" i="45"/>
  <c r="AV167" i="45"/>
  <c r="AJ167" i="45"/>
  <c r="AR167" i="45"/>
  <c r="AO167" i="45"/>
  <c r="AW167" i="45"/>
  <c r="AE167" i="45"/>
  <c r="BA167" i="45"/>
  <c r="Y167" i="45"/>
  <c r="W167" i="45"/>
  <c r="X167" i="45"/>
  <c r="AZ167" i="45"/>
  <c r="BC167" i="45"/>
  <c r="AC167" i="45"/>
  <c r="V167" i="45"/>
  <c r="AD167" i="45"/>
  <c r="AY167" i="45"/>
  <c r="AB167" i="45"/>
  <c r="BE167" i="45"/>
  <c r="BD167" i="45"/>
  <c r="AF167" i="45"/>
  <c r="BF167" i="45"/>
  <c r="AG185" i="45"/>
  <c r="AX185" i="45"/>
  <c r="AG61" i="45"/>
  <c r="BB61" i="45"/>
  <c r="AG122" i="45"/>
  <c r="Z173" i="45"/>
  <c r="AA173" i="45"/>
  <c r="AX173" i="45"/>
  <c r="BG97" i="45"/>
  <c r="AX97" i="45"/>
  <c r="AG60" i="45"/>
  <c r="AX66" i="45"/>
  <c r="AX192" i="45"/>
  <c r="AX73" i="45"/>
  <c r="AG67" i="45"/>
  <c r="AX67" i="45"/>
  <c r="BB172" i="45"/>
  <c r="AG172" i="45"/>
  <c r="AG98" i="45"/>
  <c r="BG39" i="45"/>
  <c r="AX39" i="45"/>
  <c r="BB164" i="45"/>
  <c r="BB190" i="45"/>
  <c r="AG95" i="45"/>
  <c r="AX159" i="45"/>
  <c r="AX175" i="45"/>
  <c r="AX166" i="45"/>
  <c r="AX74" i="45"/>
  <c r="AX42" i="45"/>
  <c r="BG131" i="45"/>
  <c r="AG100" i="45"/>
  <c r="AA123" i="45"/>
  <c r="Z123" i="45"/>
  <c r="BG123" i="45"/>
  <c r="AX48" i="45"/>
  <c r="AG79" i="45"/>
  <c r="Z92" i="45"/>
  <c r="AA92" i="45"/>
  <c r="AX92" i="45"/>
  <c r="BB55" i="45"/>
  <c r="AG55" i="45"/>
  <c r="BG83" i="45"/>
  <c r="AG54" i="45"/>
  <c r="BG149" i="45"/>
  <c r="Z149" i="45"/>
  <c r="AA149" i="45"/>
  <c r="AG120" i="45"/>
  <c r="Z120" i="45"/>
  <c r="AA120" i="45"/>
  <c r="AX120" i="45"/>
  <c r="BG106" i="45"/>
  <c r="BB177" i="45"/>
  <c r="BB189" i="45"/>
  <c r="AX189" i="45"/>
  <c r="AG91" i="45"/>
  <c r="BG184" i="45"/>
  <c r="AX184" i="45"/>
  <c r="Z165" i="45"/>
  <c r="AA165" i="45"/>
  <c r="AG165" i="45"/>
  <c r="Z107" i="45"/>
  <c r="AA107" i="45"/>
  <c r="AH29" i="45"/>
  <c r="AL29" i="45"/>
  <c r="AP29" i="45"/>
  <c r="AT29" i="45"/>
  <c r="AI29" i="45"/>
  <c r="AM29" i="45"/>
  <c r="AQ29" i="45"/>
  <c r="AU29" i="45"/>
  <c r="AJ29" i="45"/>
  <c r="AN29" i="45"/>
  <c r="AR29" i="45"/>
  <c r="AV29" i="45"/>
  <c r="AK29" i="45"/>
  <c r="AO29" i="45"/>
  <c r="AS29" i="45"/>
  <c r="AW29" i="45"/>
  <c r="AK168" i="45"/>
  <c r="AO168" i="45"/>
  <c r="AS168" i="45"/>
  <c r="AW168" i="45"/>
  <c r="AH168" i="45"/>
  <c r="AL168" i="45"/>
  <c r="AP168" i="45"/>
  <c r="AT168" i="45"/>
  <c r="AJ168" i="45"/>
  <c r="AR168" i="45"/>
  <c r="AM168" i="45"/>
  <c r="AU168" i="45"/>
  <c r="AI168" i="45"/>
  <c r="AQ168" i="45"/>
  <c r="AN168" i="45"/>
  <c r="AV168" i="45"/>
  <c r="AV196" i="45"/>
  <c r="AR196" i="45"/>
  <c r="AN196" i="45"/>
  <c r="AJ196" i="45"/>
  <c r="AU196" i="45"/>
  <c r="AT196" i="45"/>
  <c r="AP196" i="45"/>
  <c r="AL196" i="45"/>
  <c r="AH196" i="45"/>
  <c r="AW196" i="45"/>
  <c r="AM196" i="45"/>
  <c r="AS196" i="45"/>
  <c r="AK196" i="45"/>
  <c r="AQ196" i="45"/>
  <c r="AI196" i="45"/>
  <c r="AO196" i="45"/>
  <c r="Z80" i="45"/>
  <c r="AA80" i="45"/>
  <c r="AX179" i="45"/>
  <c r="AH37" i="45"/>
  <c r="AL37" i="45"/>
  <c r="AP37" i="45"/>
  <c r="AT37" i="45"/>
  <c r="AI37" i="45"/>
  <c r="AM37" i="45"/>
  <c r="AQ37" i="45"/>
  <c r="AU37" i="45"/>
  <c r="AJ37" i="45"/>
  <c r="AN37" i="45"/>
  <c r="AR37" i="45"/>
  <c r="AV37" i="45"/>
  <c r="AK37" i="45"/>
  <c r="AO37" i="45"/>
  <c r="AS37" i="45"/>
  <c r="AW37" i="45"/>
  <c r="W37" i="45"/>
  <c r="BA37" i="45"/>
  <c r="AF37" i="45"/>
  <c r="BD37" i="45"/>
  <c r="AZ37" i="45"/>
  <c r="X37" i="45"/>
  <c r="AD37" i="45"/>
  <c r="AY37" i="45"/>
  <c r="BB37" i="45" s="1"/>
  <c r="BE37" i="45"/>
  <c r="V37" i="45"/>
  <c r="AC37" i="45"/>
  <c r="AE37" i="45"/>
  <c r="Y37" i="45"/>
  <c r="BF37" i="45"/>
  <c r="AB37" i="45"/>
  <c r="BC37" i="45"/>
  <c r="BB173" i="45"/>
  <c r="Z97" i="45"/>
  <c r="Z101" i="45"/>
  <c r="AA101" i="45"/>
  <c r="AX101" i="45"/>
  <c r="AX16" i="45"/>
  <c r="AA67" i="45"/>
  <c r="Z67" i="45"/>
  <c r="AA172" i="45"/>
  <c r="Z172" i="45"/>
  <c r="BG172" i="45"/>
  <c r="AX172" i="45"/>
  <c r="F17" i="65"/>
  <c r="BQ133" i="45"/>
  <c r="E17" i="65" s="1"/>
  <c r="BG98" i="45"/>
  <c r="AX96" i="45"/>
  <c r="AX110" i="45"/>
  <c r="AX164" i="45"/>
  <c r="Z190" i="45"/>
  <c r="AA190" i="45"/>
  <c r="AA99" i="45"/>
  <c r="Z99" i="45"/>
  <c r="AX99" i="45"/>
  <c r="Z95" i="45"/>
  <c r="AA95" i="45"/>
  <c r="AX95" i="45"/>
  <c r="BG159" i="45"/>
  <c r="AG159" i="45"/>
  <c r="AX85" i="45"/>
  <c r="AX146" i="45"/>
  <c r="AX15" i="45"/>
  <c r="AX17" i="45"/>
  <c r="AX9" i="45"/>
  <c r="AX8" i="45"/>
  <c r="BB36" i="45"/>
  <c r="Y163" i="45"/>
  <c r="AI163" i="45"/>
  <c r="AM163" i="45"/>
  <c r="AQ163" i="45"/>
  <c r="AU163" i="45"/>
  <c r="AJ163" i="45"/>
  <c r="AN163" i="45"/>
  <c r="AR163" i="45"/>
  <c r="AV163" i="45"/>
  <c r="AL163" i="45"/>
  <c r="AT163" i="45"/>
  <c r="AO163" i="45"/>
  <c r="AW163" i="45"/>
  <c r="AH163" i="45"/>
  <c r="AP163" i="45"/>
  <c r="AK163" i="45"/>
  <c r="AS163" i="45"/>
  <c r="BE163" i="45"/>
  <c r="AF163" i="45"/>
  <c r="BC163" i="45"/>
  <c r="BD163" i="45"/>
  <c r="V163" i="45"/>
  <c r="AY163" i="45"/>
  <c r="AZ163" i="45"/>
  <c r="AB163" i="45"/>
  <c r="X163" i="45"/>
  <c r="AC163" i="45"/>
  <c r="AE163" i="45"/>
  <c r="AD163" i="45"/>
  <c r="W163" i="45"/>
  <c r="BA163" i="45"/>
  <c r="BF163" i="45"/>
  <c r="AG131" i="45"/>
  <c r="AI77" i="45"/>
  <c r="AM77" i="45"/>
  <c r="AQ77" i="45"/>
  <c r="AU77" i="45"/>
  <c r="AK77" i="45"/>
  <c r="AO77" i="45"/>
  <c r="AS77" i="45"/>
  <c r="AW77" i="45"/>
  <c r="AH77" i="45"/>
  <c r="AP77" i="45"/>
  <c r="AJ77" i="45"/>
  <c r="AR77" i="45"/>
  <c r="AL77" i="45"/>
  <c r="AT77" i="45"/>
  <c r="AN77" i="45"/>
  <c r="AV77" i="45"/>
  <c r="AC77" i="45"/>
  <c r="AE77" i="45"/>
  <c r="W77" i="45"/>
  <c r="AB77" i="45"/>
  <c r="BE77" i="45"/>
  <c r="AY77" i="45"/>
  <c r="Y77" i="45"/>
  <c r="V77" i="45"/>
  <c r="BF77" i="45"/>
  <c r="AZ77" i="45"/>
  <c r="X77" i="45"/>
  <c r="AF77" i="45"/>
  <c r="BD77" i="45"/>
  <c r="AD77" i="45"/>
  <c r="BA77" i="45"/>
  <c r="BC77" i="45"/>
  <c r="BG48" i="45"/>
  <c r="AX188" i="45"/>
  <c r="Z79" i="45"/>
  <c r="AA79" i="45"/>
  <c r="BB79" i="45"/>
  <c r="AX79" i="45"/>
  <c r="BB92" i="45"/>
  <c r="AG92" i="45"/>
  <c r="AA55" i="45"/>
  <c r="Z55" i="45"/>
  <c r="AX55" i="45"/>
  <c r="BB83" i="45"/>
  <c r="AX83" i="45"/>
  <c r="AX103" i="45"/>
  <c r="AX54" i="45"/>
  <c r="AG149" i="45"/>
  <c r="AX149" i="45"/>
  <c r="AX140" i="45"/>
  <c r="BG120" i="45"/>
  <c r="BB106" i="45"/>
  <c r="AA106" i="45"/>
  <c r="Z106" i="45"/>
  <c r="AG177" i="45"/>
  <c r="AA184" i="45"/>
  <c r="Z184" i="45"/>
  <c r="AH143" i="45"/>
  <c r="AL143" i="45"/>
  <c r="AP143" i="45"/>
  <c r="AT143" i="45"/>
  <c r="AJ143" i="45"/>
  <c r="AN143" i="45"/>
  <c r="AR143" i="45"/>
  <c r="AV143" i="45"/>
  <c r="AO143" i="45"/>
  <c r="AW143" i="45"/>
  <c r="AI143" i="45"/>
  <c r="AQ143" i="45"/>
  <c r="AK143" i="45"/>
  <c r="AS143" i="45"/>
  <c r="AM143" i="45"/>
  <c r="AU143" i="45"/>
  <c r="AD143" i="45"/>
  <c r="AB143" i="45"/>
  <c r="Y143" i="45"/>
  <c r="AC143" i="45"/>
  <c r="BD143" i="45"/>
  <c r="AZ143" i="45"/>
  <c r="BA143" i="45"/>
  <c r="W143" i="45"/>
  <c r="X143" i="45"/>
  <c r="AF143" i="45"/>
  <c r="BF143" i="45"/>
  <c r="AE143" i="45"/>
  <c r="AY143" i="45"/>
  <c r="V143" i="45"/>
  <c r="BE143" i="45"/>
  <c r="BC143" i="45"/>
  <c r="Z105" i="45"/>
  <c r="AA105" i="45"/>
  <c r="AG105" i="45"/>
  <c r="BB160" i="45"/>
  <c r="Z121" i="45"/>
  <c r="AA121" i="45"/>
  <c r="BB94" i="45"/>
  <c r="AK86" i="45"/>
  <c r="AO86" i="45"/>
  <c r="AS86" i="45"/>
  <c r="AW86" i="45"/>
  <c r="AH86" i="45"/>
  <c r="AL86" i="45"/>
  <c r="AP86" i="45"/>
  <c r="AT86" i="45"/>
  <c r="AI86" i="45"/>
  <c r="AM86" i="45"/>
  <c r="AQ86" i="45"/>
  <c r="AU86" i="45"/>
  <c r="AJ86" i="45"/>
  <c r="AN86" i="45"/>
  <c r="AR86" i="45"/>
  <c r="AV86" i="45"/>
  <c r="BD43" i="45"/>
  <c r="AJ43" i="45"/>
  <c r="AN43" i="45"/>
  <c r="AR43" i="45"/>
  <c r="AV43" i="45"/>
  <c r="AK43" i="45"/>
  <c r="AO43" i="45"/>
  <c r="AS43" i="45"/>
  <c r="AW43" i="45"/>
  <c r="AI43" i="45"/>
  <c r="AM43" i="45"/>
  <c r="AQ43" i="45"/>
  <c r="AU43" i="45"/>
  <c r="AP43" i="45"/>
  <c r="AT43" i="45"/>
  <c r="AH43" i="45"/>
  <c r="AL43" i="45"/>
  <c r="AY114" i="45"/>
  <c r="AI114" i="45"/>
  <c r="AM114" i="45"/>
  <c r="AQ114" i="45"/>
  <c r="AU114" i="45"/>
  <c r="AK114" i="45"/>
  <c r="AO114" i="45"/>
  <c r="AS114" i="45"/>
  <c r="AW114" i="45"/>
  <c r="AN114" i="45"/>
  <c r="AV114" i="45"/>
  <c r="AH114" i="45"/>
  <c r="AP114" i="45"/>
  <c r="AJ114" i="45"/>
  <c r="AR114" i="45"/>
  <c r="AL114" i="45"/>
  <c r="AT114" i="45"/>
  <c r="AK169" i="45"/>
  <c r="AO169" i="45"/>
  <c r="AS169" i="45"/>
  <c r="AW169" i="45"/>
  <c r="AH169" i="45"/>
  <c r="AL169" i="45"/>
  <c r="AP169" i="45"/>
  <c r="AJ169" i="45"/>
  <c r="AR169" i="45"/>
  <c r="AM169" i="45"/>
  <c r="AT169" i="45"/>
  <c r="AI169" i="45"/>
  <c r="AQ169" i="45"/>
  <c r="AV169" i="45"/>
  <c r="AN169" i="45"/>
  <c r="AU169" i="45"/>
  <c r="AC196" i="45"/>
  <c r="X196" i="45"/>
  <c r="BF196" i="45"/>
  <c r="AF196" i="45"/>
  <c r="AH68" i="45"/>
  <c r="AL68" i="45"/>
  <c r="AP68" i="45"/>
  <c r="AT68" i="45"/>
  <c r="AI68" i="45"/>
  <c r="AM68" i="45"/>
  <c r="AQ68" i="45"/>
  <c r="AU68" i="45"/>
  <c r="AJ68" i="45"/>
  <c r="AN68" i="45"/>
  <c r="AR68" i="45"/>
  <c r="AV68" i="45"/>
  <c r="AK68" i="45"/>
  <c r="AO68" i="45"/>
  <c r="AS68" i="45"/>
  <c r="AW68" i="45"/>
  <c r="BG80" i="45"/>
  <c r="AG80" i="45"/>
  <c r="Z179" i="45"/>
  <c r="AA179" i="45"/>
  <c r="AA185" i="45"/>
  <c r="Z185" i="45"/>
  <c r="BB185" i="45"/>
  <c r="BG173" i="45"/>
  <c r="Z60" i="45"/>
  <c r="AA60" i="45"/>
  <c r="AX124" i="45"/>
  <c r="BB67" i="45"/>
  <c r="BD81" i="45"/>
  <c r="AH81" i="45"/>
  <c r="AL81" i="45"/>
  <c r="AP81" i="45"/>
  <c r="AT81" i="45"/>
  <c r="AJ81" i="45"/>
  <c r="AN81" i="45"/>
  <c r="AR81" i="45"/>
  <c r="AV81" i="45"/>
  <c r="AO81" i="45"/>
  <c r="AW81" i="45"/>
  <c r="AI81" i="45"/>
  <c r="AQ81" i="45"/>
  <c r="AK81" i="45"/>
  <c r="AS81" i="45"/>
  <c r="AM81" i="45"/>
  <c r="AU81" i="45"/>
  <c r="X81" i="45"/>
  <c r="AD81" i="45"/>
  <c r="V81" i="45"/>
  <c r="AC81" i="45"/>
  <c r="AF81" i="45"/>
  <c r="BC81" i="45"/>
  <c r="Y81" i="45"/>
  <c r="BE81" i="45"/>
  <c r="BA81" i="45"/>
  <c r="BF81" i="45"/>
  <c r="AB81" i="45"/>
  <c r="AY81" i="45"/>
  <c r="AZ81" i="45"/>
  <c r="AE81" i="45"/>
  <c r="W81" i="45"/>
  <c r="BB98" i="45"/>
  <c r="AX98" i="45"/>
  <c r="Z96" i="45"/>
  <c r="AA96" i="45"/>
  <c r="BB39" i="45"/>
  <c r="Z39" i="45"/>
  <c r="AA39" i="45"/>
  <c r="BG110" i="45"/>
  <c r="Z164" i="45"/>
  <c r="AA164" i="45"/>
  <c r="BG190" i="45"/>
  <c r="AX190" i="45"/>
  <c r="BG99" i="45"/>
  <c r="BB99" i="45"/>
  <c r="BB95" i="45"/>
  <c r="Z159" i="45"/>
  <c r="AA159" i="45"/>
  <c r="AX36" i="45"/>
  <c r="Z131" i="45"/>
  <c r="AA131" i="45"/>
  <c r="BB100" i="45"/>
  <c r="AA100" i="45"/>
  <c r="Z100" i="45"/>
  <c r="AX123" i="45"/>
  <c r="BG55" i="45"/>
  <c r="BB178" i="45"/>
  <c r="BG178" i="45"/>
  <c r="AG83" i="45"/>
  <c r="AX57" i="45"/>
  <c r="AX14" i="45"/>
  <c r="AX7" i="45"/>
  <c r="BG140" i="45"/>
  <c r="BB120" i="45"/>
  <c r="AG106" i="45"/>
  <c r="AX106" i="45"/>
  <c r="BG177" i="45"/>
  <c r="BB142" i="45"/>
  <c r="Z142" i="45"/>
  <c r="AA142" i="45"/>
  <c r="Z189" i="45"/>
  <c r="AA189" i="45"/>
  <c r="BG91" i="45"/>
  <c r="AA91" i="45"/>
  <c r="Z91" i="45"/>
  <c r="AG184" i="45"/>
  <c r="AX165" i="45"/>
  <c r="AG107" i="45"/>
  <c r="AX107" i="45"/>
  <c r="BB105" i="45"/>
  <c r="AX121" i="45"/>
  <c r="Z94" i="45"/>
  <c r="AA94" i="45"/>
  <c r="BG94" i="45"/>
  <c r="AX19" i="45"/>
  <c r="AX18" i="45"/>
  <c r="AE20" i="45"/>
  <c r="AI20" i="45"/>
  <c r="AM20" i="45"/>
  <c r="AQ20" i="45"/>
  <c r="AU20" i="45"/>
  <c r="AJ20" i="45"/>
  <c r="AN20" i="45"/>
  <c r="AR20" i="45"/>
  <c r="AV20" i="45"/>
  <c r="AK20" i="45"/>
  <c r="AO20" i="45"/>
  <c r="AS20" i="45"/>
  <c r="AW20" i="45"/>
  <c r="AH20" i="45"/>
  <c r="AL20" i="45"/>
  <c r="AP20" i="45"/>
  <c r="AT20" i="45"/>
  <c r="AD44" i="45"/>
  <c r="AJ44" i="45"/>
  <c r="AN44" i="45"/>
  <c r="AR44" i="45"/>
  <c r="AV44" i="45"/>
  <c r="AK44" i="45"/>
  <c r="AO44" i="45"/>
  <c r="AS44" i="45"/>
  <c r="AW44" i="45"/>
  <c r="AI44" i="45"/>
  <c r="AM44" i="45"/>
  <c r="AQ44" i="45"/>
  <c r="AU44" i="45"/>
  <c r="AP44" i="45"/>
  <c r="AT44" i="45"/>
  <c r="AH44" i="45"/>
  <c r="AL44" i="45"/>
  <c r="BG42" i="45"/>
  <c r="AD196" i="45"/>
  <c r="BE196" i="45"/>
  <c r="Y196" i="45"/>
  <c r="AY196" i="45"/>
  <c r="BB179" i="45"/>
  <c r="BG185" i="45"/>
  <c r="AA61" i="45"/>
  <c r="Z61" i="45"/>
  <c r="AX61" i="45"/>
  <c r="AK89" i="45"/>
  <c r="AO89" i="45"/>
  <c r="AS89" i="45"/>
  <c r="AW89" i="45"/>
  <c r="AH89" i="45"/>
  <c r="AL89" i="45"/>
  <c r="AP89" i="45"/>
  <c r="AT89" i="45"/>
  <c r="AI89" i="45"/>
  <c r="AM89" i="45"/>
  <c r="AQ89" i="45"/>
  <c r="AU89" i="45"/>
  <c r="AJ89" i="45"/>
  <c r="AN89" i="45"/>
  <c r="AR89" i="45"/>
  <c r="AV89" i="45"/>
  <c r="AZ89" i="45"/>
  <c r="W89" i="45"/>
  <c r="Y89" i="45"/>
  <c r="BC89" i="45"/>
  <c r="AY89" i="45"/>
  <c r="AE89" i="45"/>
  <c r="AF89" i="45"/>
  <c r="BF89" i="45"/>
  <c r="AD89" i="45"/>
  <c r="AB89" i="45"/>
  <c r="BE89" i="45"/>
  <c r="BD89" i="45"/>
  <c r="X89" i="45"/>
  <c r="V89" i="45"/>
  <c r="BA89" i="45"/>
  <c r="AC89" i="45"/>
  <c r="Z122" i="45"/>
  <c r="AA122" i="45"/>
  <c r="AX122" i="45"/>
  <c r="AA97" i="45"/>
  <c r="AG97" i="45"/>
  <c r="BG60" i="45"/>
  <c r="AG101" i="45"/>
  <c r="AA98" i="45"/>
  <c r="Z98" i="45"/>
  <c r="BB96" i="45"/>
  <c r="Z110" i="45"/>
  <c r="AA110" i="45"/>
  <c r="AG190" i="45"/>
  <c r="BG95" i="45"/>
  <c r="BF58" i="45"/>
  <c r="AH58" i="45"/>
  <c r="AL58" i="45"/>
  <c r="AP58" i="45"/>
  <c r="AT58" i="45"/>
  <c r="AI58" i="45"/>
  <c r="AM58" i="45"/>
  <c r="AQ58" i="45"/>
  <c r="AU58" i="45"/>
  <c r="AJ58" i="45"/>
  <c r="AN58" i="45"/>
  <c r="AR58" i="45"/>
  <c r="AV58" i="45"/>
  <c r="AK58" i="45"/>
  <c r="AO58" i="45"/>
  <c r="AS58" i="45"/>
  <c r="AW58" i="45"/>
  <c r="W58" i="45"/>
  <c r="AD58" i="45"/>
  <c r="BE58" i="45"/>
  <c r="AE58" i="45"/>
  <c r="AB58" i="45"/>
  <c r="V58" i="45"/>
  <c r="AC58" i="45"/>
  <c r="BC58" i="45"/>
  <c r="Y58" i="45"/>
  <c r="BA58" i="45"/>
  <c r="AF58" i="45"/>
  <c r="BD58" i="45"/>
  <c r="AZ58" i="45"/>
  <c r="X58" i="45"/>
  <c r="AY58" i="45"/>
  <c r="AX6" i="45"/>
  <c r="AA36" i="45"/>
  <c r="Z36" i="45"/>
  <c r="AX131" i="45"/>
  <c r="AX100" i="45"/>
  <c r="Z48" i="45"/>
  <c r="AA48" i="45"/>
  <c r="AA188" i="45"/>
  <c r="Z188" i="45"/>
  <c r="BG188" i="45"/>
  <c r="AH31" i="45"/>
  <c r="AL31" i="45"/>
  <c r="AP31" i="45"/>
  <c r="AT31" i="45"/>
  <c r="AI31" i="45"/>
  <c r="AM31" i="45"/>
  <c r="AQ31" i="45"/>
  <c r="AU31" i="45"/>
  <c r="AJ31" i="45"/>
  <c r="AN31" i="45"/>
  <c r="AR31" i="45"/>
  <c r="AV31" i="45"/>
  <c r="AK31" i="45"/>
  <c r="AO31" i="45"/>
  <c r="AS31" i="45"/>
  <c r="AW31" i="45"/>
  <c r="BE31" i="45"/>
  <c r="BF31" i="45"/>
  <c r="V31" i="45"/>
  <c r="AB31" i="45"/>
  <c r="AG31" i="45" s="1"/>
  <c r="X31" i="45"/>
  <c r="AC31" i="45"/>
  <c r="W31" i="45"/>
  <c r="AY31" i="45"/>
  <c r="BA31" i="45"/>
  <c r="AE31" i="45"/>
  <c r="BC31" i="45"/>
  <c r="AZ31" i="45"/>
  <c r="BD31" i="45"/>
  <c r="AD31" i="45"/>
  <c r="AF31" i="45"/>
  <c r="Y31" i="45"/>
  <c r="BG92" i="45"/>
  <c r="AA178" i="45"/>
  <c r="Z178" i="45"/>
  <c r="AA83" i="45"/>
  <c r="Z83" i="45"/>
  <c r="AX22" i="45"/>
  <c r="AX13" i="45"/>
  <c r="AJ154" i="45"/>
  <c r="AN154" i="45"/>
  <c r="AR154" i="45"/>
  <c r="AV154" i="45"/>
  <c r="AK154" i="45"/>
  <c r="AO154" i="45"/>
  <c r="AS154" i="45"/>
  <c r="AW154" i="45"/>
  <c r="AI154" i="45"/>
  <c r="AM154" i="45"/>
  <c r="AQ154" i="45"/>
  <c r="AU154" i="45"/>
  <c r="AH154" i="45"/>
  <c r="AL154" i="45"/>
  <c r="AP154" i="45"/>
  <c r="AT154" i="45"/>
  <c r="BC154" i="45"/>
  <c r="AY154" i="45"/>
  <c r="AZ154" i="45"/>
  <c r="V154" i="45"/>
  <c r="AC154" i="45"/>
  <c r="X154" i="45"/>
  <c r="BE154" i="45"/>
  <c r="AE154" i="45"/>
  <c r="BA154" i="45"/>
  <c r="W154" i="45"/>
  <c r="BF154" i="45"/>
  <c r="AB154" i="45"/>
  <c r="AF154" i="45"/>
  <c r="BD154" i="45"/>
  <c r="AD154" i="45"/>
  <c r="Y154" i="45"/>
  <c r="AA54" i="45"/>
  <c r="Z54" i="45"/>
  <c r="AA140" i="45"/>
  <c r="Z140" i="45"/>
  <c r="AI139" i="45"/>
  <c r="AM139" i="45"/>
  <c r="AQ139" i="45"/>
  <c r="AU139" i="45"/>
  <c r="AK139" i="45"/>
  <c r="AO139" i="45"/>
  <c r="AS139" i="45"/>
  <c r="AW139" i="45"/>
  <c r="AH139" i="45"/>
  <c r="AP139" i="45"/>
  <c r="AJ139" i="45"/>
  <c r="AR139" i="45"/>
  <c r="AL139" i="45"/>
  <c r="AT139" i="45"/>
  <c r="AN139" i="45"/>
  <c r="AV139" i="45"/>
  <c r="AF139" i="45"/>
  <c r="AB139" i="45"/>
  <c r="X139" i="45"/>
  <c r="AD139" i="45"/>
  <c r="AE139" i="45"/>
  <c r="BC139" i="45"/>
  <c r="AY139" i="45"/>
  <c r="BB139" i="45" s="1"/>
  <c r="BE139" i="45"/>
  <c r="V139" i="45"/>
  <c r="W139" i="45"/>
  <c r="BF139" i="45"/>
  <c r="AZ139" i="45"/>
  <c r="BD139" i="45"/>
  <c r="BA139" i="45"/>
  <c r="AC139" i="45"/>
  <c r="Y139" i="45"/>
  <c r="AA177" i="45"/>
  <c r="Z177" i="45"/>
  <c r="BA62" i="45"/>
  <c r="AK62" i="45"/>
  <c r="AO62" i="45"/>
  <c r="AS62" i="45"/>
  <c r="AW62" i="45"/>
  <c r="AH62" i="45"/>
  <c r="AL62" i="45"/>
  <c r="AP62" i="45"/>
  <c r="AT62" i="45"/>
  <c r="AI62" i="45"/>
  <c r="AM62" i="45"/>
  <c r="AQ62" i="45"/>
  <c r="AU62" i="45"/>
  <c r="AJ62" i="45"/>
  <c r="AN62" i="45"/>
  <c r="AR62" i="45"/>
  <c r="AV62" i="45"/>
  <c r="V62" i="45"/>
  <c r="AB62" i="45"/>
  <c r="W62" i="45"/>
  <c r="AY62" i="45"/>
  <c r="BE62" i="45"/>
  <c r="AD62" i="45"/>
  <c r="BC62" i="45"/>
  <c r="AZ62" i="45"/>
  <c r="BB62" i="45" s="1"/>
  <c r="AF62" i="45"/>
  <c r="AC62" i="45"/>
  <c r="Y62" i="45"/>
  <c r="BD62" i="45"/>
  <c r="AE62" i="45"/>
  <c r="BF62" i="45"/>
  <c r="X62" i="45"/>
  <c r="AX142" i="45"/>
  <c r="BG189" i="45"/>
  <c r="BG165" i="45"/>
  <c r="BG105" i="45"/>
  <c r="AX105" i="45"/>
  <c r="AA160" i="45"/>
  <c r="Z160" i="45"/>
  <c r="AG160" i="45"/>
  <c r="AX160" i="45"/>
  <c r="AG121" i="45"/>
  <c r="AX11" i="45"/>
  <c r="AK87" i="45"/>
  <c r="AO87" i="45"/>
  <c r="AS87" i="45"/>
  <c r="AW87" i="45"/>
  <c r="AQ87" i="45"/>
  <c r="AH87" i="45"/>
  <c r="AL87" i="45"/>
  <c r="AP87" i="45"/>
  <c r="AT87" i="45"/>
  <c r="AM87" i="45"/>
  <c r="AI87" i="45"/>
  <c r="AJ87" i="45"/>
  <c r="AN87" i="45"/>
  <c r="AR87" i="45"/>
  <c r="AV87" i="45"/>
  <c r="AU87" i="45"/>
  <c r="X5" i="45"/>
  <c r="AB5" i="45"/>
  <c r="AC5" i="45"/>
  <c r="AY5" i="45"/>
  <c r="AF5" i="45"/>
  <c r="Y5" i="45"/>
  <c r="V5" i="45"/>
  <c r="AV5" i="45"/>
  <c r="AU5" i="45"/>
  <c r="AT5" i="45"/>
  <c r="AW5" i="45"/>
  <c r="BF114" i="45"/>
  <c r="BD45" i="45"/>
  <c r="BF45" i="45"/>
  <c r="AZ114" i="45"/>
  <c r="BB66" i="45"/>
  <c r="BB124" i="45"/>
  <c r="AG42" i="45"/>
  <c r="AZ5" i="45"/>
  <c r="AR5" i="45"/>
  <c r="AM5" i="45"/>
  <c r="AO5" i="45"/>
  <c r="AQ5" i="45"/>
  <c r="AL5" i="45"/>
  <c r="AK5" i="45"/>
  <c r="AP5" i="45"/>
  <c r="AJ5" i="45"/>
  <c r="AH5" i="45"/>
  <c r="AS5" i="45"/>
  <c r="AN5" i="45"/>
  <c r="AI5" i="45"/>
  <c r="AE68" i="45"/>
  <c r="BC68" i="45"/>
  <c r="V68" i="45"/>
  <c r="BD68" i="45"/>
  <c r="X68" i="45"/>
  <c r="AB68" i="45"/>
  <c r="AZ68" i="45"/>
  <c r="BE68" i="45"/>
  <c r="BA68" i="45"/>
  <c r="W68" i="45"/>
  <c r="AD68" i="45"/>
  <c r="AY68" i="45"/>
  <c r="AC68" i="45"/>
  <c r="AF68" i="45"/>
  <c r="BF68" i="45"/>
  <c r="Y68" i="45"/>
  <c r="AB114" i="45"/>
  <c r="AD114" i="45"/>
  <c r="BG57" i="45"/>
  <c r="BB192" i="45"/>
  <c r="AG124" i="45"/>
  <c r="BG124" i="45"/>
  <c r="AG86" i="45"/>
  <c r="AA86" i="45"/>
  <c r="Z86" i="45"/>
  <c r="BE162" i="45"/>
  <c r="AC162" i="45"/>
  <c r="AZ162" i="45"/>
  <c r="AY162" i="45"/>
  <c r="AF162" i="45"/>
  <c r="AB162" i="45"/>
  <c r="V162" i="45"/>
  <c r="BF162" i="45"/>
  <c r="BD162" i="45"/>
  <c r="AE162" i="45"/>
  <c r="BC162" i="45"/>
  <c r="BA162" i="45"/>
  <c r="AD162" i="45"/>
  <c r="W162" i="45"/>
  <c r="X162" i="45"/>
  <c r="Y162" i="45"/>
  <c r="AA124" i="45"/>
  <c r="Z124" i="45"/>
  <c r="BG86" i="45"/>
  <c r="BB86" i="45"/>
  <c r="V114" i="45"/>
  <c r="BD114" i="45"/>
  <c r="BG166" i="45"/>
  <c r="BB195" i="45"/>
  <c r="BB85" i="45"/>
  <c r="BB87" i="45"/>
  <c r="BG66" i="45"/>
  <c r="Z66" i="45"/>
  <c r="AA66" i="45"/>
  <c r="AG192" i="45"/>
  <c r="AG7" i="45"/>
  <c r="BB19" i="45"/>
  <c r="AG66" i="45"/>
  <c r="Z192" i="45"/>
  <c r="AA192" i="45"/>
  <c r="BG192" i="45"/>
  <c r="BA20" i="45"/>
  <c r="AG166" i="45"/>
  <c r="BB57" i="45"/>
  <c r="Z57" i="45"/>
  <c r="AA57" i="45"/>
  <c r="AG85" i="45"/>
  <c r="BG87" i="45"/>
  <c r="AA85" i="45"/>
  <c r="Z85" i="45"/>
  <c r="BG196" i="45"/>
  <c r="BG85" i="45"/>
  <c r="AG87" i="45"/>
  <c r="AG57" i="45"/>
  <c r="Z87" i="45"/>
  <c r="AA87" i="45"/>
  <c r="BD5" i="45"/>
  <c r="BF5" i="45"/>
  <c r="BA5" i="45"/>
  <c r="BB5" i="45" s="1"/>
  <c r="AE5" i="45"/>
  <c r="AD5" i="45"/>
  <c r="BE5" i="45"/>
  <c r="W5" i="45"/>
  <c r="AA7" i="46"/>
  <c r="AM7" i="46"/>
  <c r="AF34" i="45"/>
  <c r="AB34" i="45"/>
  <c r="BD34" i="45"/>
  <c r="BF34" i="45"/>
  <c r="AD34" i="45"/>
  <c r="W34" i="45"/>
  <c r="AE34" i="45"/>
  <c r="Y34" i="45"/>
  <c r="V34" i="45"/>
  <c r="AC34" i="45"/>
  <c r="AZ34" i="45"/>
  <c r="BC34" i="45"/>
  <c r="BA34" i="45"/>
  <c r="AY34" i="45"/>
  <c r="X34" i="45"/>
  <c r="BE34" i="45"/>
  <c r="AG196" i="45"/>
  <c r="BB196" i="45"/>
  <c r="Z31" i="61"/>
  <c r="AG195" i="45"/>
  <c r="Z195" i="45"/>
  <c r="AA195" i="45"/>
  <c r="Z196" i="45"/>
  <c r="AA196" i="45"/>
  <c r="Z166" i="45"/>
  <c r="AA166" i="45"/>
  <c r="BB166" i="45"/>
  <c r="Y168" i="45"/>
  <c r="BD168" i="45"/>
  <c r="BE168" i="45"/>
  <c r="X168" i="45"/>
  <c r="AE168" i="45"/>
  <c r="AB168" i="45"/>
  <c r="BF168" i="45"/>
  <c r="V168" i="45"/>
  <c r="BC168" i="45"/>
  <c r="AZ168" i="45"/>
  <c r="AF168" i="45"/>
  <c r="AY168" i="45"/>
  <c r="AD168" i="45"/>
  <c r="AC168" i="45"/>
  <c r="BA168" i="45"/>
  <c r="W168" i="45"/>
  <c r="Z18" i="60"/>
  <c r="AD169" i="45"/>
  <c r="X169" i="45"/>
  <c r="Y169" i="45"/>
  <c r="W169" i="45"/>
  <c r="V169" i="45"/>
  <c r="AB169" i="45"/>
  <c r="AC169" i="45"/>
  <c r="AE169" i="45"/>
  <c r="BE169" i="45"/>
  <c r="BD169" i="45"/>
  <c r="AZ169" i="45"/>
  <c r="BF169" i="45"/>
  <c r="AF169" i="45"/>
  <c r="AY169" i="45"/>
  <c r="BC169" i="45"/>
  <c r="BA169" i="45"/>
  <c r="AF114" i="45"/>
  <c r="AC114" i="45"/>
  <c r="BC114" i="45"/>
  <c r="BA114" i="45"/>
  <c r="BB114" i="45" s="1"/>
  <c r="BE114" i="45"/>
  <c r="W114" i="45"/>
  <c r="AE114" i="45"/>
  <c r="Y114" i="45"/>
  <c r="Z102" i="45"/>
  <c r="AA102" i="45"/>
  <c r="BB102" i="45"/>
  <c r="BG102" i="45"/>
  <c r="AG102" i="45"/>
  <c r="BG74" i="45"/>
  <c r="AG73" i="45"/>
  <c r="BB73" i="45"/>
  <c r="AA73" i="45"/>
  <c r="Z73" i="45"/>
  <c r="BB74" i="45"/>
  <c r="BG73" i="45"/>
  <c r="AA74" i="45"/>
  <c r="Z74" i="45"/>
  <c r="AG74" i="45"/>
  <c r="BB43" i="45"/>
  <c r="J3" i="65"/>
  <c r="BF44" i="45"/>
  <c r="E3" i="65"/>
  <c r="AB44" i="45"/>
  <c r="Y45" i="45"/>
  <c r="BC45" i="45"/>
  <c r="AE45" i="45"/>
  <c r="AB45" i="45"/>
  <c r="V45" i="45"/>
  <c r="AY45" i="45"/>
  <c r="BB45" i="45" s="1"/>
  <c r="AF45" i="45"/>
  <c r="AC45" i="45"/>
  <c r="AC44" i="45"/>
  <c r="M3" i="65"/>
  <c r="BG43" i="45"/>
  <c r="AE44" i="45"/>
  <c r="AF44" i="45"/>
  <c r="BA44" i="45"/>
  <c r="BD44" i="45"/>
  <c r="BC44" i="45"/>
  <c r="Y44" i="45"/>
  <c r="V44" i="45"/>
  <c r="X44" i="45"/>
  <c r="AY44" i="45"/>
  <c r="W44" i="45"/>
  <c r="AZ44" i="45"/>
  <c r="BE44" i="45"/>
  <c r="Z43" i="45"/>
  <c r="AA43" i="45"/>
  <c r="AG43" i="45"/>
  <c r="BB22" i="45"/>
  <c r="BG22" i="45"/>
  <c r="AA22" i="45"/>
  <c r="Z22" i="45"/>
  <c r="AG22" i="45"/>
  <c r="BD29" i="45"/>
  <c r="AE29" i="45"/>
  <c r="AZ29" i="45"/>
  <c r="V29" i="45"/>
  <c r="Y29" i="45"/>
  <c r="AY29" i="45"/>
  <c r="BF29" i="45"/>
  <c r="AF29" i="45"/>
  <c r="AD29" i="45"/>
  <c r="W29" i="45"/>
  <c r="BC29" i="45"/>
  <c r="X29" i="45"/>
  <c r="AB29" i="45"/>
  <c r="BA29" i="45"/>
  <c r="AC29" i="45"/>
  <c r="BE29" i="45"/>
  <c r="Z16" i="47"/>
  <c r="BD20" i="45"/>
  <c r="AY20" i="45"/>
  <c r="AC20" i="45"/>
  <c r="AZ20" i="45"/>
  <c r="X20" i="45"/>
  <c r="BC20" i="45"/>
  <c r="BF20" i="45"/>
  <c r="AF20" i="45"/>
  <c r="W20" i="45"/>
  <c r="Y20" i="45"/>
  <c r="V20" i="45"/>
  <c r="AD20" i="45"/>
  <c r="BE20" i="45"/>
  <c r="AB20" i="45"/>
  <c r="F3" i="65"/>
  <c r="BB11" i="45"/>
  <c r="BB7" i="45"/>
  <c r="AG9" i="45"/>
  <c r="BG7" i="45"/>
  <c r="G3" i="65"/>
  <c r="BB18" i="45"/>
  <c r="BB17" i="45"/>
  <c r="BG16" i="45"/>
  <c r="BB14" i="45"/>
  <c r="AG15" i="45"/>
  <c r="AG19" i="45"/>
  <c r="BG17" i="45"/>
  <c r="BB16" i="45"/>
  <c r="BB145" i="45"/>
  <c r="AG146" i="45"/>
  <c r="BG146" i="45"/>
  <c r="BG145" i="45"/>
  <c r="Z145" i="45"/>
  <c r="AA145" i="45"/>
  <c r="Z9" i="59"/>
  <c r="Z7" i="59"/>
  <c r="BB146" i="45"/>
  <c r="Z146" i="45"/>
  <c r="AA146" i="45"/>
  <c r="AG145" i="45"/>
  <c r="Z8" i="59"/>
  <c r="AG14" i="45"/>
  <c r="Z13" i="45"/>
  <c r="AA13" i="45"/>
  <c r="AA14" i="45"/>
  <c r="Z14" i="45"/>
  <c r="BG14" i="45"/>
  <c r="BG15" i="45"/>
  <c r="BG19" i="45"/>
  <c r="AG18" i="45"/>
  <c r="Z17" i="45"/>
  <c r="AA17" i="45"/>
  <c r="Z16" i="45"/>
  <c r="AA16" i="45"/>
  <c r="AA18" i="45"/>
  <c r="Z18" i="45"/>
  <c r="AG17" i="45"/>
  <c r="BG13" i="45"/>
  <c r="AG13" i="45"/>
  <c r="BB13" i="45"/>
  <c r="BB15" i="45"/>
  <c r="AG16" i="45"/>
  <c r="AA15" i="45"/>
  <c r="Z15" i="45"/>
  <c r="Z19" i="45"/>
  <c r="AA19" i="45"/>
  <c r="BG18" i="45"/>
  <c r="BG11" i="45"/>
  <c r="Z11" i="45"/>
  <c r="AA11" i="45"/>
  <c r="AG11" i="45"/>
  <c r="X10" i="45"/>
  <c r="AY10" i="45"/>
  <c r="BD10" i="45"/>
  <c r="W10" i="45"/>
  <c r="BE10" i="45"/>
  <c r="BF10" i="45"/>
  <c r="AB10" i="45"/>
  <c r="V10" i="45"/>
  <c r="AF10" i="45"/>
  <c r="BC10" i="45"/>
  <c r="BA10" i="45"/>
  <c r="Y10" i="45"/>
  <c r="AC10" i="45"/>
  <c r="AZ10" i="45"/>
  <c r="AD10" i="45"/>
  <c r="AE10" i="45"/>
  <c r="BG9" i="45"/>
  <c r="Z9" i="45"/>
  <c r="AA9" i="45"/>
  <c r="BB9" i="45"/>
  <c r="BB8" i="45"/>
  <c r="BG8" i="45"/>
  <c r="AA8" i="45"/>
  <c r="Z8" i="45"/>
  <c r="AG8" i="45"/>
  <c r="Z7" i="45"/>
  <c r="AA7" i="45"/>
  <c r="BB6" i="45"/>
  <c r="Z8" i="46"/>
  <c r="Z6" i="45"/>
  <c r="AA6" i="45"/>
  <c r="BG6" i="45"/>
  <c r="AG6" i="45"/>
  <c r="Z7" i="46"/>
  <c r="BG114" i="45" l="1"/>
  <c r="AX5" i="45"/>
  <c r="AX154" i="45"/>
  <c r="AG58" i="45"/>
  <c r="BG37" i="45"/>
  <c r="AX45" i="45"/>
  <c r="AX147" i="45"/>
  <c r="AX28" i="45"/>
  <c r="AX88" i="45"/>
  <c r="Z147" i="45"/>
  <c r="AA147" i="45"/>
  <c r="BB147" i="45"/>
  <c r="BB153" i="45"/>
  <c r="AX132" i="45"/>
  <c r="Z109" i="45"/>
  <c r="AA109" i="45"/>
  <c r="AA28" i="45"/>
  <c r="Z28" i="45"/>
  <c r="BG77" i="45"/>
  <c r="BG167" i="45"/>
  <c r="AA155" i="45"/>
  <c r="Z155" i="45"/>
  <c r="AX155" i="45"/>
  <c r="Z38" i="45"/>
  <c r="AA38" i="45"/>
  <c r="AA156" i="45"/>
  <c r="Z156" i="45"/>
  <c r="Z152" i="45"/>
  <c r="AA152" i="45"/>
  <c r="AG132" i="45"/>
  <c r="BG109" i="45"/>
  <c r="BG111" i="45"/>
  <c r="AX118" i="45"/>
  <c r="AA88" i="45"/>
  <c r="Z88" i="45"/>
  <c r="AG147" i="45"/>
  <c r="AG111" i="45"/>
  <c r="Z111" i="45"/>
  <c r="AA111" i="45"/>
  <c r="Z23" i="45"/>
  <c r="AA23" i="45"/>
  <c r="BG88" i="45"/>
  <c r="AG114" i="45"/>
  <c r="BG154" i="45"/>
  <c r="AG81" i="45"/>
  <c r="BB143" i="45"/>
  <c r="AG155" i="45"/>
  <c r="BB155" i="45"/>
  <c r="BG152" i="45"/>
  <c r="AG152" i="45"/>
  <c r="BB132" i="45"/>
  <c r="AX111" i="45"/>
  <c r="Z118" i="45"/>
  <c r="AA118" i="45"/>
  <c r="AG23" i="45"/>
  <c r="AG88" i="45"/>
  <c r="BB88" i="45"/>
  <c r="BG45" i="45"/>
  <c r="Z114" i="45"/>
  <c r="AX38" i="45"/>
  <c r="AG156" i="45"/>
  <c r="AA153" i="45"/>
  <c r="Z153" i="45"/>
  <c r="BG132" i="45"/>
  <c r="BB109" i="45"/>
  <c r="BB111" i="45"/>
  <c r="AG118" i="45"/>
  <c r="AG28" i="45"/>
  <c r="BG28" i="45"/>
  <c r="BB167" i="45"/>
  <c r="BG155" i="45"/>
  <c r="AG38" i="45"/>
  <c r="BG156" i="45"/>
  <c r="AX156" i="45"/>
  <c r="Z175" i="45"/>
  <c r="BB152" i="45"/>
  <c r="AX153" i="45"/>
  <c r="Z132" i="45"/>
  <c r="AA132" i="45"/>
  <c r="AX109" i="45"/>
  <c r="BG118" i="45"/>
  <c r="BB118" i="45"/>
  <c r="AX23" i="45"/>
  <c r="BB28" i="45"/>
  <c r="BG175" i="45"/>
  <c r="BG62" i="45"/>
  <c r="BG139" i="45"/>
  <c r="AG139" i="45"/>
  <c r="BB154" i="45"/>
  <c r="AX31" i="45"/>
  <c r="Z58" i="45"/>
  <c r="AA58" i="45"/>
  <c r="BB89" i="45"/>
  <c r="AX89" i="45"/>
  <c r="AX68" i="45"/>
  <c r="Z143" i="45"/>
  <c r="AA143" i="45"/>
  <c r="AG143" i="45"/>
  <c r="BG163" i="45"/>
  <c r="AX37" i="45"/>
  <c r="AX195" i="45"/>
  <c r="BB162" i="45"/>
  <c r="AG62" i="45"/>
  <c r="AA139" i="45"/>
  <c r="Z139" i="45"/>
  <c r="AX139" i="45"/>
  <c r="BB31" i="45"/>
  <c r="AX58" i="45"/>
  <c r="BG89" i="45"/>
  <c r="Z81" i="45"/>
  <c r="AA81" i="45"/>
  <c r="AX169" i="45"/>
  <c r="AX43" i="45"/>
  <c r="AX143" i="45"/>
  <c r="BB77" i="45"/>
  <c r="BB163" i="45"/>
  <c r="Z167" i="45"/>
  <c r="AA167" i="45"/>
  <c r="AX167" i="45"/>
  <c r="BB68" i="45"/>
  <c r="AA62" i="45"/>
  <c r="Z62" i="45"/>
  <c r="AX62" i="45"/>
  <c r="AG154" i="45"/>
  <c r="Z154" i="45"/>
  <c r="AA154" i="45"/>
  <c r="BG31" i="45"/>
  <c r="Z31" i="45"/>
  <c r="AA31" i="45"/>
  <c r="BG58" i="45"/>
  <c r="AX44" i="45"/>
  <c r="BG81" i="45"/>
  <c r="AX114" i="45"/>
  <c r="AX86" i="45"/>
  <c r="BG143" i="45"/>
  <c r="AX77" i="45"/>
  <c r="Z163" i="45"/>
  <c r="AA163" i="45"/>
  <c r="AX163" i="45"/>
  <c r="AG37" i="45"/>
  <c r="AG167" i="45"/>
  <c r="BB58" i="45"/>
  <c r="AA89" i="45"/>
  <c r="Z89" i="45"/>
  <c r="AG89" i="45"/>
  <c r="AX20" i="45"/>
  <c r="BB81" i="45"/>
  <c r="AX81" i="45"/>
  <c r="Z77" i="45"/>
  <c r="AA77" i="45"/>
  <c r="AG77" i="45"/>
  <c r="AG163" i="45"/>
  <c r="AA37" i="45"/>
  <c r="Z37" i="45"/>
  <c r="AX196" i="45"/>
  <c r="AX168" i="45"/>
  <c r="AX29" i="45"/>
  <c r="AX102" i="45"/>
  <c r="AX162" i="45"/>
  <c r="AX34" i="45"/>
  <c r="AX10" i="45"/>
  <c r="AX87" i="45"/>
  <c r="Z5" i="45"/>
  <c r="AA5" i="45"/>
  <c r="BG68" i="45"/>
  <c r="AG68" i="45"/>
  <c r="Z68" i="45"/>
  <c r="AA68" i="45"/>
  <c r="BG162" i="45"/>
  <c r="AA162" i="45"/>
  <c r="Z162" i="45"/>
  <c r="AG162" i="45"/>
  <c r="BB168" i="45"/>
  <c r="BG5" i="45"/>
  <c r="AA114" i="45"/>
  <c r="AG169" i="45"/>
  <c r="AG5" i="45"/>
  <c r="BB34" i="45"/>
  <c r="BG34" i="45"/>
  <c r="Z34" i="45"/>
  <c r="AA34" i="45"/>
  <c r="AG34" i="45"/>
  <c r="Z168" i="45"/>
  <c r="AA168" i="45"/>
  <c r="AG168" i="45"/>
  <c r="BG168" i="45"/>
  <c r="BG169" i="45"/>
  <c r="BB169" i="45"/>
  <c r="Z169" i="45"/>
  <c r="AA169" i="45"/>
  <c r="AA44" i="45"/>
  <c r="AG45" i="45"/>
  <c r="Z45" i="45"/>
  <c r="AA45" i="45"/>
  <c r="AG44" i="45"/>
  <c r="BB44" i="45"/>
  <c r="BG44" i="45"/>
  <c r="Z44" i="45"/>
  <c r="BG29" i="45"/>
  <c r="AA29" i="45"/>
  <c r="Z29" i="45"/>
  <c r="AG29" i="45"/>
  <c r="BB29" i="45"/>
  <c r="Z20" i="45"/>
  <c r="AA20" i="45"/>
  <c r="BB20" i="45"/>
  <c r="BG20" i="45"/>
  <c r="AG20" i="45"/>
  <c r="Z10" i="45"/>
  <c r="AA10" i="45"/>
  <c r="BB10" i="45"/>
  <c r="AG10" i="45"/>
  <c r="BG10"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3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3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3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3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3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3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 xml:space="preserve">1 - Compétence exclusive à la collectivité locale
</t>
        </r>
        <r>
          <rPr>
            <sz val="12"/>
            <color indexed="81"/>
            <rFont val="Tahoma"/>
            <family val="2"/>
          </rPr>
          <t xml:space="preserve">Les collectivités locales disposent des compétences pleines et entières pour agir sur cette cible. Elles ont les capacités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3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3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3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3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3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300-00000C000000}">
      <text>
        <r>
          <rPr>
            <b/>
            <sz val="11"/>
            <color indexed="81"/>
            <rFont val="Tahoma"/>
            <family val="2"/>
          </rPr>
          <t xml:space="preserve">Cette cible vise à : </t>
        </r>
        <r>
          <rPr>
            <sz val="11"/>
            <color indexed="81"/>
            <rFont val="Tahoma"/>
            <family val="2"/>
          </rPr>
          <t xml:space="preserve">
Éliminer complètement l’extrême pauvreté dans le monde entier 
</t>
        </r>
      </text>
    </comment>
    <comment ref="G7" authorId="0" shapeId="0" xr:uid="{00000000-0006-0000-0300-00000D000000}">
      <text>
        <r>
          <rPr>
            <b/>
            <sz val="11"/>
            <color indexed="81"/>
            <rFont val="Tahoma"/>
            <family val="2"/>
          </rPr>
          <t xml:space="preserve">
Indicateurs proposés : 
</t>
        </r>
        <r>
          <rPr>
            <sz val="11"/>
            <color indexed="81"/>
            <rFont val="Tahoma"/>
            <family val="2"/>
          </rPr>
          <t>1.1.1 Proportion de la population vivant au-dessous du seuil de pauvreté fixé au niveau international, par sexe, âge, situation dans l’emploi et lieu de résidence (zone urbaine/zone rurale)</t>
        </r>
      </text>
    </comment>
    <comment ref="C8" authorId="0" shapeId="0" xr:uid="{00000000-0006-0000-0300-00000E000000}">
      <text>
        <r>
          <rPr>
            <b/>
            <sz val="11"/>
            <color indexed="81"/>
            <rFont val="Tahoma"/>
            <family val="2"/>
          </rPr>
          <t>Cette cible vise à :</t>
        </r>
        <r>
          <rPr>
            <sz val="11"/>
            <color indexed="81"/>
            <rFont val="Tahoma"/>
            <family val="2"/>
          </rPr>
          <t xml:space="preserve">
Réduire la proportion d’hommes, de femmes et d’enfants qui vivent dans la pauvreté, quelles qu’en soient les formes 
</t>
        </r>
      </text>
    </comment>
    <comment ref="G8" authorId="0" shapeId="0" xr:uid="{00000000-0006-0000-03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1.2.1 Proportion de la population vivant au-dessous du seuil national de pauvreté, par sexe et âge
1.2.2 Proportion d’hommes, de femmes et d’enfants de tous âges souffrant d’une forme ou l’autre de pauvreté, telle que définie par chaque pays</t>
        </r>
      </text>
    </comment>
    <comment ref="C9" authorId="0" shapeId="0" xr:uid="{00000000-0006-0000-0300-000010000000}">
      <text>
        <r>
          <rPr>
            <b/>
            <sz val="11"/>
            <color indexed="81"/>
            <rFont val="Tahoma"/>
            <family val="2"/>
          </rPr>
          <t xml:space="preserve">Cette cible vise à : </t>
        </r>
        <r>
          <rPr>
            <sz val="11"/>
            <color indexed="81"/>
            <rFont val="Tahoma"/>
            <family val="2"/>
          </rPr>
          <t xml:space="preserve">
Mettre en place des systèmes et mesures de protection sociale pour tous
Faire en sorte qu'une part importante des pauvres et des personnes vulnérables en bénéficient 
</t>
        </r>
      </text>
    </comment>
    <comment ref="G9" authorId="0" shapeId="0" xr:uid="{00000000-0006-0000-0300-000011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1.3.1 Proportion de la population bénéficiant de socles ou systèmes de protection sociale, par sexe et par groupes de population (enfants, chômeurs, personnes âgées, personnes handicapées, femmes enceintes et nouveau-nés, victimes d’un accident du travail, pauvres et personnes vulnérables)</t>
        </r>
      </text>
    </comment>
    <comment ref="C10" authorId="0" shapeId="0" xr:uid="{00000000-0006-0000-0300-000012000000}">
      <text>
        <r>
          <rPr>
            <b/>
            <sz val="11"/>
            <color indexed="81"/>
            <rFont val="Tahoma"/>
            <family val="2"/>
          </rPr>
          <t xml:space="preserve">Cette cible vise à : </t>
        </r>
        <r>
          <rPr>
            <sz val="11"/>
            <color indexed="81"/>
            <rFont val="Tahoma"/>
            <family val="2"/>
          </rPr>
          <t xml:space="preserve">
Faire en sorte que tous les hommes et les femmes aient :
- les mêmes droits aux ressources économiques 
- accès aux services de base, à la propriété et au contrôle des terres et à d’autres formes de propriété, à l’héritage et aux ressources naturelles et à des nouvelles technologies et des services financiers adéquats
</t>
        </r>
        <r>
          <rPr>
            <b/>
            <sz val="11"/>
            <color indexed="81"/>
            <rFont val="Tahoma"/>
            <family val="2"/>
          </rPr>
          <t xml:space="preserve">
</t>
        </r>
      </text>
    </comment>
    <comment ref="G10" authorId="0" shapeId="0" xr:uid="{00000000-0006-0000-0300-000013000000}">
      <text>
        <r>
          <rPr>
            <b/>
            <sz val="11"/>
            <color indexed="81"/>
            <rFont val="Tahoma"/>
            <family val="2"/>
          </rPr>
          <t xml:space="preserve">
Indicateurs proposés : </t>
        </r>
        <r>
          <rPr>
            <sz val="11"/>
            <color indexed="81"/>
            <rFont val="Tahoma"/>
            <family val="2"/>
          </rPr>
          <t xml:space="preserve">
1.4.1 Proportion de la population vivant dans des ménages ayant accès aux services de base
1.4.2 Proportion de la population adulte totale qui dispose de la sécurité des droits fonciers et de documents légalement authentifiés et qui considère que ses droits sur la terre sont sûrs, par sexe et par type d’occupation</t>
        </r>
      </text>
    </comment>
    <comment ref="C11" authorId="0" shapeId="0" xr:uid="{00000000-0006-0000-0300-000014000000}">
      <text>
        <r>
          <rPr>
            <b/>
            <sz val="11"/>
            <color indexed="81"/>
            <rFont val="Tahoma"/>
            <family val="2"/>
          </rPr>
          <t xml:space="preserve">Cette cible vise à : </t>
        </r>
        <r>
          <rPr>
            <sz val="11"/>
            <color indexed="81"/>
            <rFont val="Tahoma"/>
            <family val="2"/>
          </rPr>
          <t xml:space="preserve">
Renforcer la résilience des pauvres et des personnes en situation vulnérable 
Réduire leur exposition et leur vulnérabilité aux phénomènes climatiques extrêmes et à d’autres chocs et catastrophes 
</t>
        </r>
      </text>
    </comment>
    <comment ref="G11" authorId="0" shapeId="0" xr:uid="{00000000-0006-0000-03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1.5.1 Nombre de décès, de disparus et de victimes suite à des catastrophes, pour 100 000 personnes
1.5.2 Pertes économiques directement attribuables à des catastrophes par rapport au produit intérieur brut mondial (PIB)
1.5.3 Nombre de pays ayant mis en place des stratégies nationales et locales pour la réduction des risques de catastrophe</t>
        </r>
      </text>
    </comment>
    <comment ref="C12" authorId="0" shapeId="0" xr:uid="{00000000-0006-0000-0300-000016000000}">
      <text>
        <r>
          <rPr>
            <b/>
            <sz val="11"/>
            <color indexed="81"/>
            <rFont val="Tahoma"/>
            <family val="2"/>
          </rPr>
          <t xml:space="preserve">Cette cible vise à : </t>
        </r>
        <r>
          <rPr>
            <sz val="11"/>
            <color indexed="81"/>
            <rFont val="Tahoma"/>
            <family val="2"/>
          </rPr>
          <t xml:space="preserve">
Garantir une mobilisation de ressources afin de doter les pays en développement de moyens adéquats et de mettre en œuvre des programmes et politiques visant à mettre fin à la pauvreté sous toutes ses formes 
</t>
        </r>
      </text>
    </comment>
    <comment ref="G12" authorId="0" shapeId="0" xr:uid="{00000000-0006-0000-03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1.a.1 Proportion des ressources directement allouées par l’État à des programmes de réduction de la pauvreté
1.a.2 Proportion des dépenses publiques totales représentée par les dépenses au titre des services essentiels (éducation, santé et protection sociale)</t>
        </r>
      </text>
    </comment>
    <comment ref="C13" authorId="0" shapeId="0" xr:uid="{00000000-0006-0000-0300-000018000000}">
      <text>
        <r>
          <rPr>
            <b/>
            <sz val="11"/>
            <color indexed="81"/>
            <rFont val="Tahoma"/>
            <family val="2"/>
          </rPr>
          <t xml:space="preserve">Cette cible vise à : </t>
        </r>
        <r>
          <rPr>
            <sz val="11"/>
            <color indexed="81"/>
            <rFont val="Tahoma"/>
            <family val="2"/>
          </rPr>
          <t xml:space="preserve">
Mettre en place des politiques viables, favorables aux pauvres et soucieuses de la problématique hommes-femmes
Accélérer l’investissement dans des mesures d’élimination de la pauvreté 
</t>
        </r>
      </text>
    </comment>
    <comment ref="G13" authorId="0" shapeId="0" xr:uid="{00000000-0006-0000-0300-000019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1.b.1 Proportion des dépenses publiques de fonctionnement et d’équipement consacrée à des secteurs répondant plus particulièrement aux besoins des femmes, des pauvres et des groupes vulnérables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C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C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C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C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C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C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C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C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C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C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C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C00-00000C000000}">
      <text>
        <r>
          <rPr>
            <b/>
            <sz val="11"/>
            <color indexed="81"/>
            <rFont val="Tahoma"/>
            <family val="2"/>
          </rPr>
          <t xml:space="preserve">Cette cible vise à : </t>
        </r>
        <r>
          <rPr>
            <sz val="11"/>
            <color indexed="81"/>
            <rFont val="Tahoma"/>
            <family val="2"/>
          </rPr>
          <t xml:space="preserve">
Augmenter les revenus des plus pauvres
</t>
        </r>
      </text>
    </comment>
    <comment ref="G7" authorId="0" shapeId="0" xr:uid="{00000000-0006-0000-0C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10.1.1 Taux de croissance des dépenses des ménages ou du revenu par habitant pour les 40 % de la population les plus pauvres et pour l’ensemble de la population</t>
        </r>
      </text>
    </comment>
    <comment ref="C8" authorId="0" shapeId="0" xr:uid="{00000000-0006-0000-0C00-00000E000000}">
      <text>
        <r>
          <rPr>
            <b/>
            <sz val="11"/>
            <color indexed="81"/>
            <rFont val="Tahoma"/>
            <family val="2"/>
          </rPr>
          <t xml:space="preserve">Cette cible vise à : </t>
        </r>
        <r>
          <rPr>
            <sz val="11"/>
            <color indexed="81"/>
            <rFont val="Tahoma"/>
            <family val="2"/>
          </rPr>
          <t xml:space="preserve">
Autonomiser toutes les personnes 
Favoriser leur intégration sociale, économique et politique
</t>
        </r>
      </text>
    </comment>
    <comment ref="G8" authorId="0" shapeId="0" xr:uid="{00000000-0006-0000-0C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10.2.1 Proportion de personnes vivant avec un revenu de plus de 50 % inférieur au revenu moyen, par âge, sexe et handicap</t>
        </r>
      </text>
    </comment>
    <comment ref="C9" authorId="0" shapeId="0" xr:uid="{00000000-0006-0000-0C00-000010000000}">
      <text>
        <r>
          <rPr>
            <b/>
            <sz val="11"/>
            <color indexed="81"/>
            <rFont val="Tahoma"/>
            <family val="2"/>
          </rPr>
          <t xml:space="preserve">Cette cible vise à : </t>
        </r>
        <r>
          <rPr>
            <sz val="11"/>
            <color indexed="81"/>
            <rFont val="Tahoma"/>
            <family val="2"/>
          </rPr>
          <t xml:space="preserve">
Assurer l’égalité des chances 
Réduire l’inégalité des résultats
Éliminer les lois, politiques et pratiques discriminatoires
</t>
        </r>
        <r>
          <rPr>
            <b/>
            <sz val="11"/>
            <color indexed="81"/>
            <rFont val="Tahoma"/>
            <family val="2"/>
          </rPr>
          <t xml:space="preserve">
</t>
        </r>
      </text>
    </comment>
    <comment ref="G9" authorId="0" shapeId="0" xr:uid="{00000000-0006-0000-0C00-000011000000}">
      <text>
        <r>
          <rPr>
            <b/>
            <sz val="11"/>
            <color indexed="81"/>
            <rFont val="Tahoma"/>
            <family val="2"/>
          </rPr>
          <t xml:space="preserve">
Indicateurs proposés :</t>
        </r>
        <r>
          <rPr>
            <sz val="11"/>
            <color indexed="81"/>
            <rFont val="Tahoma"/>
            <family val="2"/>
          </rPr>
          <t xml:space="preserve">
10.3.1 Proportion de la population ayant signalé avoir personnellement fait l’objet de discrimination ou de harcèlement au cours des 12 mois précédents pour des motifs interdits par le droit international des droits de l’homme</t>
        </r>
      </text>
    </comment>
    <comment ref="C10" authorId="0" shapeId="0" xr:uid="{00000000-0006-0000-0C00-000012000000}">
      <text>
        <r>
          <rPr>
            <b/>
            <sz val="11"/>
            <color indexed="81"/>
            <rFont val="Tahoma"/>
            <family val="2"/>
          </rPr>
          <t>Cette cible vise à :</t>
        </r>
        <r>
          <rPr>
            <sz val="11"/>
            <color indexed="81"/>
            <rFont val="Tahoma"/>
            <family val="2"/>
          </rPr>
          <t xml:space="preserve"> 
Adopter des politiques budgétaires, salariales et dans le domaine de la protection sociale
Parvenir à une plus grande égalité 
</t>
        </r>
      </text>
    </comment>
    <comment ref="G10" authorId="0" shapeId="0" xr:uid="{00000000-0006-0000-0C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10.4.1 Part du travail dans le PIB, y compris les salaires et les transferts sociaux</t>
        </r>
      </text>
    </comment>
    <comment ref="C11" authorId="0" shapeId="0" xr:uid="{00000000-0006-0000-0C00-000014000000}">
      <text>
        <r>
          <rPr>
            <b/>
            <sz val="11"/>
            <color indexed="81"/>
            <rFont val="Tahoma"/>
            <family val="2"/>
          </rPr>
          <t xml:space="preserve">Cette cible vise à : </t>
        </r>
        <r>
          <rPr>
            <sz val="11"/>
            <color indexed="81"/>
            <rFont val="Tahoma"/>
            <family val="2"/>
          </rPr>
          <t xml:space="preserve">
Améliorer la réglementation et la surveillance des institutions et marchés 
Renforcer l’application des règles 
</t>
        </r>
      </text>
    </comment>
    <comment ref="G11" authorId="0" shapeId="0" xr:uid="{00000000-0006-0000-0C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10.5.1 Indicateurs de solidité financière</t>
        </r>
      </text>
    </comment>
    <comment ref="C12" authorId="0" shapeId="0" xr:uid="{00000000-0006-0000-0C00-000016000000}">
      <text>
        <r>
          <rPr>
            <b/>
            <sz val="11"/>
            <color indexed="81"/>
            <rFont val="Tahoma"/>
            <family val="2"/>
          </rPr>
          <t xml:space="preserve">Cette cible vise à : </t>
        </r>
        <r>
          <rPr>
            <sz val="11"/>
            <color indexed="81"/>
            <rFont val="Tahoma"/>
            <family val="2"/>
          </rPr>
          <t xml:space="preserve">
Faire en sorte que les pays en développement soient représentés et entendus lors de la prise de décisions 
</t>
        </r>
      </text>
    </comment>
    <comment ref="G12" authorId="0" shapeId="0" xr:uid="{00000000-0006-0000-0C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10.6.1 Proportion de la participation et des droits de vote des pays en développement dans les organisations internationales</t>
        </r>
      </text>
    </comment>
    <comment ref="C13" authorId="0" shapeId="0" xr:uid="{00000000-0006-0000-0C00-000018000000}">
      <text>
        <r>
          <rPr>
            <b/>
            <sz val="11"/>
            <color indexed="81"/>
            <rFont val="Tahoma"/>
            <family val="2"/>
          </rPr>
          <t xml:space="preserve">Cette cible vise à : </t>
        </r>
        <r>
          <rPr>
            <sz val="11"/>
            <color indexed="81"/>
            <rFont val="Tahoma"/>
            <family val="2"/>
          </rPr>
          <t xml:space="preserve">
Faciliter la migration et la mobilité
</t>
        </r>
      </text>
    </comment>
    <comment ref="G13" authorId="0" shapeId="0" xr:uid="{00000000-0006-0000-0C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10.7.1 Dépenses de recrutement à la charge du salarié en proportion de son revenu annuel dans le pays de destination
10.7.2 Nombre de pays mettant en oeuvre des politiques migratoires bien gérées</t>
        </r>
      </text>
    </comment>
    <comment ref="C14" authorId="0" shapeId="0" xr:uid="{00000000-0006-0000-0C00-00001A000000}">
      <text>
        <r>
          <rPr>
            <b/>
            <sz val="11"/>
            <color indexed="81"/>
            <rFont val="Tahoma"/>
            <family val="2"/>
          </rPr>
          <t xml:space="preserve">Cette cible vise à : </t>
        </r>
        <r>
          <rPr>
            <sz val="11"/>
            <color indexed="81"/>
            <rFont val="Tahoma"/>
            <family val="2"/>
          </rPr>
          <t xml:space="preserve">
Mettre en œuvre le principe d’un traitement spécial et différencié pour les pays en développement
</t>
        </r>
      </text>
    </comment>
    <comment ref="G14" authorId="0" shapeId="0" xr:uid="{00000000-0006-0000-0C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10.a.1 Proportion de lignes tarifaires concernées par les importations en provenance des pays les moins avancés et des pays en développement bénéficiant d’une franchise de droits</t>
        </r>
      </text>
    </comment>
    <comment ref="C15" authorId="0" shapeId="0" xr:uid="{00000000-0006-0000-0C00-00001C000000}">
      <text>
        <r>
          <rPr>
            <b/>
            <sz val="11"/>
            <color indexed="81"/>
            <rFont val="Tahoma"/>
            <family val="2"/>
          </rPr>
          <t xml:space="preserve">Cette cible vise à : </t>
        </r>
        <r>
          <rPr>
            <sz val="11"/>
            <color indexed="81"/>
            <rFont val="Tahoma"/>
            <family val="2"/>
          </rPr>
          <t xml:space="preserve">
Stimuler l’aide publique au développement 
</t>
        </r>
      </text>
    </comment>
    <comment ref="G15" authorId="0" shapeId="0" xr:uid="{00000000-0006-0000-0C00-00001D000000}">
      <text>
        <r>
          <rPr>
            <b/>
            <sz val="11"/>
            <color indexed="81"/>
            <rFont val="Tahoma"/>
            <family val="2"/>
          </rPr>
          <t xml:space="preserve">
Indicateurs proposés :</t>
        </r>
        <r>
          <rPr>
            <sz val="11"/>
            <color indexed="81"/>
            <rFont val="Tahoma"/>
            <family val="2"/>
          </rPr>
          <t xml:space="preserve">
10.b.1 Montant total des ressources allouées au développement, par pays bénéficiaire et donateur et type d’apport (aide publique au développement, investissement étranger direct et autres)</t>
        </r>
      </text>
    </comment>
    <comment ref="C16" authorId="0" shapeId="0" xr:uid="{00000000-0006-0000-0C00-00001E000000}">
      <text>
        <r>
          <rPr>
            <b/>
            <sz val="11"/>
            <color indexed="81"/>
            <rFont val="Tahoma"/>
            <family val="2"/>
          </rPr>
          <t xml:space="preserve">Cette cible vise à : </t>
        </r>
        <r>
          <rPr>
            <sz val="11"/>
            <color indexed="81"/>
            <rFont val="Tahoma"/>
            <family val="2"/>
          </rPr>
          <t xml:space="preserve">
Faire baisser les coûts de transaction des envois de fonds
Éliminer les couloirs de transfert de fonds dont les coûts sont trop élevés
</t>
        </r>
      </text>
    </comment>
    <comment ref="G16" authorId="0" shapeId="0" xr:uid="{00000000-0006-0000-0C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10.c.1 Coûts des envois de fonds en proportion du montant transféré</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D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D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D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D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D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D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D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D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D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D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D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D00-00000C000000}">
      <text>
        <r>
          <rPr>
            <b/>
            <sz val="11"/>
            <color indexed="81"/>
            <rFont val="Tahoma"/>
            <family val="2"/>
          </rPr>
          <t xml:space="preserve">Cette cible vise à : </t>
        </r>
        <r>
          <rPr>
            <sz val="11"/>
            <color indexed="81"/>
            <rFont val="Tahoma"/>
            <family val="2"/>
          </rPr>
          <t xml:space="preserve">
Assurer l’accès de tous à un logement et aux services de base 
Assainir les quartiers de taudis 
</t>
        </r>
      </text>
    </comment>
    <comment ref="G7" authorId="0" shapeId="0" xr:uid="{00000000-0006-0000-0D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11.1.1 Proportion de la population urbaine vivant dans des quartiers de taudis, des implantations sauvages ou des logements inadéquats</t>
        </r>
      </text>
    </comment>
    <comment ref="C8" authorId="0" shapeId="0" xr:uid="{00000000-0006-0000-0D00-00000E000000}">
      <text>
        <r>
          <rPr>
            <b/>
            <sz val="11"/>
            <color indexed="81"/>
            <rFont val="Tahoma"/>
            <family val="2"/>
          </rPr>
          <t xml:space="preserve">Cette cible vise à : </t>
        </r>
        <r>
          <rPr>
            <sz val="11"/>
            <color indexed="81"/>
            <rFont val="Tahoma"/>
            <family val="2"/>
          </rPr>
          <t xml:space="preserve">
Assurer l’accès de tous à des systèmes de transport 
Améliorer la sécurité routière
</t>
        </r>
        <r>
          <rPr>
            <b/>
            <sz val="11"/>
            <color indexed="81"/>
            <rFont val="Tahoma"/>
            <family val="2"/>
          </rPr>
          <t xml:space="preserve">
</t>
        </r>
      </text>
    </comment>
    <comment ref="G8" authorId="0" shapeId="0" xr:uid="{00000000-0006-0000-0D00-00000F000000}">
      <text>
        <r>
          <rPr>
            <b/>
            <sz val="11"/>
            <color indexed="81"/>
            <rFont val="Tahoma"/>
            <family val="2"/>
          </rPr>
          <t xml:space="preserve">
Indicateurs proposés :</t>
        </r>
        <r>
          <rPr>
            <sz val="11"/>
            <color indexed="81"/>
            <rFont val="Tahoma"/>
            <family val="2"/>
          </rPr>
          <t xml:space="preserve">
11.2.1 Proportion de la population ayant aisément accès aux transports publics, par groupe d’âge, sexe et type de handicap</t>
        </r>
      </text>
    </comment>
    <comment ref="C9" authorId="0" shapeId="0" xr:uid="{00000000-0006-0000-0D00-000010000000}">
      <text>
        <r>
          <rPr>
            <b/>
            <sz val="11"/>
            <color indexed="81"/>
            <rFont val="Tahoma"/>
            <family val="2"/>
          </rPr>
          <t xml:space="preserve">Cette cible vise à : </t>
        </r>
        <r>
          <rPr>
            <sz val="11"/>
            <color indexed="81"/>
            <rFont val="Tahoma"/>
            <family val="2"/>
          </rPr>
          <t xml:space="preserve">
Renforcer l’urbanisation durable
Renforcer les capacités de planification et de gestion participatives, intégrées et durables des établissements humains
</t>
        </r>
      </text>
    </comment>
    <comment ref="G9" authorId="0" shapeId="0" xr:uid="{00000000-0006-0000-0D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11.3.1 Ratio entre le taux d’utilisation des terres et le taux de croissance démographique
11.3.2 Proportion de villes dotées d’une structure de participation directe de la société civile à la gestion et à l’aménagement des villes, fonctionnant de façon régulière et démocratique</t>
        </r>
      </text>
    </comment>
    <comment ref="C10" authorId="0" shapeId="0" xr:uid="{00000000-0006-0000-0D00-000012000000}">
      <text>
        <r>
          <rPr>
            <b/>
            <sz val="11"/>
            <color indexed="81"/>
            <rFont val="Tahoma"/>
            <family val="2"/>
          </rPr>
          <t xml:space="preserve">Cette cible vise à : </t>
        </r>
        <r>
          <rPr>
            <sz val="11"/>
            <color indexed="81"/>
            <rFont val="Tahoma"/>
            <family val="2"/>
          </rPr>
          <t xml:space="preserve">
Protéger et préserver le patrimoine culturel et naturel 
</t>
        </r>
      </text>
    </comment>
    <comment ref="G10" authorId="0" shapeId="0" xr:uid="{00000000-0006-0000-0D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11.4.1 Dépenses totales (publiques et privées) par habitant consacrées à la préservation, à la protection et à la conservation de l’ensemble du patrimoine culturel et naturel, par type de patrimoine (culturel, naturel, mixte, inscrit au patrimoine mondial), niveau d’administration (national, régional et local/municipal), type de dépense (dépenses de fonctionnement/investissement) et type de financement privé (donations en nature, secteur privé à but non lucratif, parrainage)</t>
        </r>
      </text>
    </comment>
    <comment ref="C11" authorId="0" shapeId="0" xr:uid="{00000000-0006-0000-0D00-000014000000}">
      <text>
        <r>
          <rPr>
            <b/>
            <sz val="11"/>
            <color indexed="81"/>
            <rFont val="Tahoma"/>
            <family val="2"/>
          </rPr>
          <t xml:space="preserve">Cette cible vise à : </t>
        </r>
        <r>
          <rPr>
            <sz val="11"/>
            <color indexed="81"/>
            <rFont val="Tahoma"/>
            <family val="2"/>
          </rPr>
          <t xml:space="preserve">
Réduire le nombre de personnes tuées et le nombre de personnes touchées par les catastrophes
Réduire le montant des pertes économiques dues à ces catastrophes 
</t>
        </r>
      </text>
    </comment>
    <comment ref="G11" authorId="0" shapeId="0" xr:uid="{00000000-0006-0000-0D00-000015000000}">
      <text>
        <r>
          <rPr>
            <b/>
            <sz val="11"/>
            <color indexed="81"/>
            <rFont val="Tahoma"/>
            <family val="2"/>
          </rPr>
          <t xml:space="preserve">
Indicateurs proposés :</t>
        </r>
        <r>
          <rPr>
            <sz val="11"/>
            <color indexed="81"/>
            <rFont val="Tahoma"/>
            <family val="2"/>
          </rPr>
          <t xml:space="preserve">
11.5.1 Nombre de décès, de disparus et de victimes suite à des catastrophes, pour 100 000 personnes
11.5.2 Pertes économiques directement attribuables aux catastrophes par rapport au PIB mondial, y compris les dommages causés aux infrastructures critiques et la perturbation des services de basea</t>
        </r>
      </text>
    </comment>
    <comment ref="C12" authorId="0" shapeId="0" xr:uid="{00000000-0006-0000-0D00-000016000000}">
      <text>
        <r>
          <rPr>
            <b/>
            <sz val="11"/>
            <color indexed="81"/>
            <rFont val="Tahoma"/>
            <family val="2"/>
          </rPr>
          <t xml:space="preserve">Cette cible vise à : </t>
        </r>
        <r>
          <rPr>
            <sz val="11"/>
            <color indexed="81"/>
            <rFont val="Tahoma"/>
            <family val="2"/>
          </rPr>
          <t xml:space="preserve">
Réduire l’impact environnemental négatif des villes 
Améliorer la qualité de l’air et la gestion des déchets 
</t>
        </r>
      </text>
    </comment>
    <comment ref="G12" authorId="0" shapeId="0" xr:uid="{00000000-0006-0000-0D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11.6.1 Proportion de déchets urbains solides régulièrement collectés et éliminés de façon adéquate sur le total des déchets urbains solides générés, par ville
11.6.2 Niveau moyen annuel de particules fines (PM 2,5 et PM 10, par exemple) dans les villes, pondéré en fonction du nombre d’habitants</t>
        </r>
      </text>
    </comment>
    <comment ref="C13" authorId="0" shapeId="0" xr:uid="{00000000-0006-0000-0D00-000018000000}">
      <text>
        <r>
          <rPr>
            <b/>
            <sz val="11"/>
            <color indexed="81"/>
            <rFont val="Tahoma"/>
            <family val="2"/>
          </rPr>
          <t xml:space="preserve">Cette cible vise à : </t>
        </r>
        <r>
          <rPr>
            <sz val="11"/>
            <color indexed="81"/>
            <rFont val="Tahoma"/>
            <family val="2"/>
          </rPr>
          <t xml:space="preserve">
Assurer l’accès de tous à des espaces verts et des espaces publics sûrs 
</t>
        </r>
      </text>
    </comment>
    <comment ref="G13" authorId="0" shapeId="0" xr:uid="{00000000-0006-0000-0D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11.7.1 Proportion moyenne de la surface urbaine construite consacrée à des espaces publics, par âge, sexe et types de handicap
11.7.2 Proportion de personnes victimes de harcèlement physique ou sexuel, par sexe, âge, type de handicap et lieu des faits (au cours des 12 mois précédents)</t>
        </r>
      </text>
    </comment>
    <comment ref="C14" authorId="0" shapeId="0" xr:uid="{00000000-0006-0000-0D00-00001A000000}">
      <text>
        <r>
          <rPr>
            <b/>
            <sz val="11"/>
            <color indexed="81"/>
            <rFont val="Tahoma"/>
            <family val="2"/>
          </rPr>
          <t xml:space="preserve">Cette cible vise à : </t>
        </r>
        <r>
          <rPr>
            <sz val="11"/>
            <color indexed="81"/>
            <rFont val="Tahoma"/>
            <family val="2"/>
          </rPr>
          <t xml:space="preserve">
Favoriser l’établissement de liens économiques, sociaux et environnementaux entre zones urbaines, périurbaines et rurales 
Renforcer la planification du développement à l’échelle nationale et régionale 
</t>
        </r>
      </text>
    </comment>
    <comment ref="G14" authorId="0" shapeId="0" xr:uid="{00000000-0006-0000-0D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11.a.1 Proportion d’habitants vivant dans des villes qui mettent en oeuvre des plans de développement urbains et régionaux tenant compte des projections démographiques et des ressources nécessaires, par taille de la ville</t>
        </r>
      </text>
    </comment>
    <comment ref="C15" authorId="0" shapeId="0" xr:uid="{00000000-0006-0000-0D00-00001C000000}">
      <text>
        <r>
          <rPr>
            <b/>
            <sz val="11"/>
            <color indexed="81"/>
            <rFont val="Tahoma"/>
            <family val="2"/>
          </rPr>
          <t xml:space="preserve">Cette cible vise à : </t>
        </r>
        <r>
          <rPr>
            <sz val="11"/>
            <color indexed="81"/>
            <rFont val="Tahoma"/>
            <family val="2"/>
          </rPr>
          <t xml:space="preserve">
Accroître le nombre de villes qui adoptent et mettent en œuvre des politiques et plans d’action intégrés en faveur 
 - de l’insertion de tous
 - de l’utilisation rationnelle des ressources
 - de l’adaptation aux effets des changements climatiques et de leur atténuation 
 - de la résilience face aux catastrophes
Élaborer et mettre en œuvre une gestion globale des risques de catastrophe 
</t>
        </r>
      </text>
    </comment>
    <comment ref="G15" authorId="0" shapeId="0" xr:uid="{00000000-0006-0000-0D00-00001D000000}">
      <text>
        <r>
          <rPr>
            <sz val="11"/>
            <color indexed="81"/>
            <rFont val="Tahoma"/>
            <family val="2"/>
          </rPr>
          <t xml:space="preserve">
</t>
        </r>
        <r>
          <rPr>
            <b/>
            <sz val="11"/>
            <color indexed="81"/>
            <rFont val="Tahoma"/>
            <family val="2"/>
          </rPr>
          <t>Indicateurs proposés :</t>
        </r>
        <r>
          <rPr>
            <sz val="11"/>
            <color indexed="81"/>
            <rFont val="Tahoma"/>
            <family val="2"/>
          </rPr>
          <t xml:space="preserve">
11.b.1 Proportion d’administrations locales adoptant et mettant en oeuvre des stratégies locales de réduction des risques conformément au Cadre de Sendai pour la réduction des risques de catastrophe (2015-2030)
11.b.2 Nombre de pays ayant mis en place des stratégies nationales et locales pour la réduction des risques de catastrophe</t>
        </r>
      </text>
    </comment>
    <comment ref="C16" authorId="0" shapeId="0" xr:uid="{00000000-0006-0000-0D00-00001E000000}">
      <text>
        <r>
          <rPr>
            <b/>
            <sz val="11"/>
            <color indexed="81"/>
            <rFont val="Tahoma"/>
            <family val="2"/>
          </rPr>
          <t xml:space="preserve">Cette cible vise à : </t>
        </r>
        <r>
          <rPr>
            <sz val="11"/>
            <color indexed="81"/>
            <rFont val="Tahoma"/>
            <family val="2"/>
          </rPr>
          <t xml:space="preserve">
Construire des bâtiments durables et résilients en utilisant des matériaux locaux 
</t>
        </r>
      </text>
    </comment>
    <comment ref="G16" authorId="0" shapeId="0" xr:uid="{00000000-0006-0000-0D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11.c.1 Proportion de l’assistance financière allouée aux pays les moins avancés qui est consacrée à la construction de bâtiments durables, résilients et économes en ressources et à la remise à niveau d’anciens bâtiments, en utilisant des matériaux locaux</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E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E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E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E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E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E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E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E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E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E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E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E00-00000C000000}">
      <text>
        <r>
          <rPr>
            <b/>
            <sz val="11"/>
            <color indexed="81"/>
            <rFont val="Tahoma"/>
            <family val="2"/>
          </rPr>
          <t xml:space="preserve">Cette cible vise à : </t>
        </r>
        <r>
          <rPr>
            <sz val="11"/>
            <color indexed="81"/>
            <rFont val="Tahoma"/>
            <family val="2"/>
          </rPr>
          <t xml:space="preserve">
Mettre en œuvre la programmation relative à la consommation et la production durables 
</t>
        </r>
      </text>
    </comment>
    <comment ref="G7" authorId="0" shapeId="0" xr:uid="{00000000-0006-0000-0E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12.1.1 Nombre de pays ayant adopté des plans d’action nationaux relatifs aux modes de consommation et de production durables ou ayant inscrit cette question parmi les priorités ou objectifs de leurs politiques nationales</t>
        </r>
      </text>
    </comment>
    <comment ref="C8" authorId="0" shapeId="0" xr:uid="{00000000-0006-0000-0E00-00000E000000}">
      <text>
        <r>
          <rPr>
            <b/>
            <sz val="11"/>
            <color indexed="81"/>
            <rFont val="Tahoma"/>
            <family val="2"/>
          </rPr>
          <t xml:space="preserve">Cette cible vise à : </t>
        </r>
        <r>
          <rPr>
            <sz val="11"/>
            <color indexed="81"/>
            <rFont val="Tahoma"/>
            <family val="2"/>
          </rPr>
          <t xml:space="preserve">
Parvenir à une gestion durable et à une utilisation rationnelle des ressources naturelles 
</t>
        </r>
      </text>
    </comment>
    <comment ref="G8" authorId="0" shapeId="0" xr:uid="{00000000-0006-0000-0E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12.2.1 Empreinte matérielle, empreinte matérielle par habitant et empreinte matérielle par unité de PIB
12.2.2 Consommation matérielle nationale, consommation matérielle nationale par habitant et consommation matérielle nationale par unité de PIB</t>
        </r>
      </text>
    </comment>
    <comment ref="C9" authorId="0" shapeId="0" xr:uid="{00000000-0006-0000-0E00-000010000000}">
      <text>
        <r>
          <rPr>
            <b/>
            <sz val="11"/>
            <color indexed="81"/>
            <rFont val="Tahoma"/>
            <family val="2"/>
          </rPr>
          <t xml:space="preserve">Cette cible vise à : </t>
        </r>
        <r>
          <rPr>
            <sz val="11"/>
            <color indexed="81"/>
            <rFont val="Tahoma"/>
            <family val="2"/>
          </rPr>
          <t xml:space="preserve">
Réduire de moitié le volume de déchets alimentaires
Réduire les pertes de produits alimentaires</t>
        </r>
      </text>
    </comment>
    <comment ref="G9" authorId="0" shapeId="0" xr:uid="{00000000-0006-0000-0E00-000011000000}">
      <text>
        <r>
          <rPr>
            <b/>
            <sz val="11"/>
            <color indexed="81"/>
            <rFont val="Tahoma"/>
            <family val="2"/>
          </rPr>
          <t xml:space="preserve">
Indicateurs proposés :</t>
        </r>
        <r>
          <rPr>
            <sz val="11"/>
            <color indexed="81"/>
            <rFont val="Tahoma"/>
            <family val="2"/>
          </rPr>
          <t xml:space="preserve">
12.3.1 Indice mondial des pertes alimentaires</t>
        </r>
      </text>
    </comment>
    <comment ref="C10" authorId="0" shapeId="0" xr:uid="{00000000-0006-0000-0E00-000012000000}">
      <text>
        <r>
          <rPr>
            <b/>
            <sz val="11"/>
            <color indexed="81"/>
            <rFont val="Tahoma"/>
            <family val="2"/>
          </rPr>
          <t xml:space="preserve">Cette cible vise à : </t>
        </r>
        <r>
          <rPr>
            <sz val="11"/>
            <color indexed="81"/>
            <rFont val="Tahoma"/>
            <family val="2"/>
          </rPr>
          <t xml:space="preserve">
Instaurer une gestion écologiquement rationnelle des produits chimiques et des déchets tout au long de leur cycle de vie,
Réduire leur déversement dans l’air, l’eau et le sol
Minimiser leurs effets négatifs sur la santé et l’environnement </t>
        </r>
      </text>
    </comment>
    <comment ref="G10" authorId="0" shapeId="0" xr:uid="{00000000-0006-0000-0E00-000013000000}">
      <text>
        <r>
          <rPr>
            <b/>
            <sz val="11"/>
            <color indexed="81"/>
            <rFont val="Tahoma"/>
            <family val="2"/>
          </rPr>
          <t xml:space="preserve">
Indicateurs proposés :</t>
        </r>
        <r>
          <rPr>
            <sz val="11"/>
            <color indexed="81"/>
            <rFont val="Tahoma"/>
            <family val="2"/>
          </rPr>
          <t xml:space="preserve">
12.4.1 Nombre de parties aux accords multilatéraux sur l’environnement relatifs aux substances chimiques et autres déchets dangereux ayant satisfait à leurs engagements et obligations en communiquant les informations requises par chaque accord
12.4.2 Production de déchets dangereux par habitant et proportion de déchets dangereux traités, par type de traitement</t>
        </r>
      </text>
    </comment>
    <comment ref="C11" authorId="0" shapeId="0" xr:uid="{00000000-0006-0000-0E00-000014000000}">
      <text>
        <r>
          <rPr>
            <b/>
            <sz val="11"/>
            <color indexed="81"/>
            <rFont val="Tahoma"/>
            <family val="2"/>
          </rPr>
          <t xml:space="preserve">Cette cible vise à : </t>
        </r>
        <r>
          <rPr>
            <sz val="11"/>
            <color indexed="81"/>
            <rFont val="Tahoma"/>
            <family val="2"/>
          </rPr>
          <t xml:space="preserve">
Réduire la production de déchets
</t>
        </r>
      </text>
    </comment>
    <comment ref="G11" authorId="0" shapeId="0" xr:uid="{00000000-0006-0000-0E00-000015000000}">
      <text>
        <r>
          <rPr>
            <b/>
            <sz val="11"/>
            <color indexed="81"/>
            <rFont val="Tahoma"/>
            <family val="2"/>
          </rPr>
          <t xml:space="preserve">
Indicateurs proposés :</t>
        </r>
        <r>
          <rPr>
            <sz val="11"/>
            <color indexed="81"/>
            <rFont val="Tahoma"/>
            <family val="2"/>
          </rPr>
          <t xml:space="preserve">
12.5.1 Taux de recyclage national, tonnes de matériaux recyclés</t>
        </r>
      </text>
    </comment>
    <comment ref="C12" authorId="0" shapeId="0" xr:uid="{00000000-0006-0000-0E00-000016000000}">
      <text>
        <r>
          <rPr>
            <b/>
            <sz val="11"/>
            <color indexed="81"/>
            <rFont val="Tahoma"/>
            <family val="2"/>
          </rPr>
          <t xml:space="preserve">Cette cible vise à : </t>
        </r>
        <r>
          <rPr>
            <sz val="11"/>
            <color indexed="81"/>
            <rFont val="Tahoma"/>
            <family val="2"/>
          </rPr>
          <t xml:space="preserve">
Encourager les entreprises :
- à adopter des pratiques viables 
- à intégrer dans leurs rapports des informations sur la viabilité 
</t>
        </r>
      </text>
    </comment>
    <comment ref="G12" authorId="0" shapeId="0" xr:uid="{00000000-0006-0000-0E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12.6.1 Nombre de sociétés publiant des rapports sur la viabilité</t>
        </r>
      </text>
    </comment>
    <comment ref="C13" authorId="0" shapeId="0" xr:uid="{00000000-0006-0000-0E00-000018000000}">
      <text>
        <r>
          <rPr>
            <b/>
            <sz val="11"/>
            <color indexed="81"/>
            <rFont val="Tahoma"/>
            <family val="2"/>
          </rPr>
          <t>Cette cible vise à :</t>
        </r>
        <r>
          <rPr>
            <sz val="11"/>
            <color indexed="81"/>
            <rFont val="Tahoma"/>
            <family val="2"/>
          </rPr>
          <t xml:space="preserve"> 
Promouvoir des pratiques durables dans la passation des marchés publics
</t>
        </r>
      </text>
    </comment>
    <comment ref="G13" authorId="0" shapeId="0" xr:uid="{00000000-0006-0000-0E00-000019000000}">
      <text>
        <r>
          <rPr>
            <b/>
            <sz val="11"/>
            <color indexed="81"/>
            <rFont val="Tahoma"/>
            <family val="2"/>
          </rPr>
          <t xml:space="preserve">
Indicateurs proposés :</t>
        </r>
        <r>
          <rPr>
            <sz val="11"/>
            <color indexed="81"/>
            <rFont val="Tahoma"/>
            <family val="2"/>
          </rPr>
          <t xml:space="preserve">
12.7.1 Nombre de pays mettant en oeuvre des politiques et plans d’action en faveur des pratiques durables de passation des marchés publics</t>
        </r>
      </text>
    </comment>
    <comment ref="C14" authorId="0" shapeId="0" xr:uid="{00000000-0006-0000-0E00-00001A000000}">
      <text>
        <r>
          <rPr>
            <b/>
            <sz val="11"/>
            <color indexed="81"/>
            <rFont val="Tahoma"/>
            <family val="2"/>
          </rPr>
          <t xml:space="preserve">Cette cible vise à : </t>
        </r>
        <r>
          <rPr>
            <sz val="11"/>
            <color indexed="81"/>
            <rFont val="Tahoma"/>
            <family val="2"/>
          </rPr>
          <t xml:space="preserve">
Faire en sorte que tous aient les informations et connaissances nécessaires au développement durable</t>
        </r>
      </text>
    </comment>
    <comment ref="G14" authorId="0" shapeId="0" xr:uid="{00000000-0006-0000-0E00-00001B000000}">
      <text>
        <r>
          <rPr>
            <b/>
            <sz val="11"/>
            <color indexed="81"/>
            <rFont val="Tahoma"/>
            <family val="2"/>
          </rPr>
          <t xml:space="preserve">
Indicateurs proposés :</t>
        </r>
        <r>
          <rPr>
            <sz val="11"/>
            <color indexed="81"/>
            <rFont val="Tahoma"/>
            <family val="2"/>
          </rPr>
          <t xml:space="preserve">
12.8.1 Degré d’intégration de i) l’éducation à la citoyenneté mondiale et ii) l’éducation au développement durable (y compris l’éducation aux changements climatiques) dans 
a) les politiques nationales d’éducation,
b) les programmes d’enseignement, 
c) la formation des enseignants et 
d) l’évaluation des étudiants</t>
        </r>
      </text>
    </comment>
    <comment ref="C15" authorId="0" shapeId="0" xr:uid="{00000000-0006-0000-0E00-00001C000000}">
      <text>
        <r>
          <rPr>
            <b/>
            <sz val="11"/>
            <color indexed="81"/>
            <rFont val="Tahoma"/>
            <family val="2"/>
          </rPr>
          <t xml:space="preserve">Cette cible vise à : </t>
        </r>
        <r>
          <rPr>
            <sz val="11"/>
            <color indexed="81"/>
            <rFont val="Tahoma"/>
            <family val="2"/>
          </rPr>
          <t xml:space="preserve">
Fournir les moyens scientifiques et technologiques pour s’orienter vers des modes de consommation et de production plus durables 
</t>
        </r>
      </text>
    </comment>
    <comment ref="G15" authorId="0" shapeId="0" xr:uid="{00000000-0006-0000-0E00-00001D000000}">
      <text>
        <r>
          <rPr>
            <b/>
            <sz val="11"/>
            <color indexed="81"/>
            <rFont val="Tahoma"/>
            <family val="2"/>
          </rPr>
          <t xml:space="preserve">
Indicateurs proposés :</t>
        </r>
        <r>
          <rPr>
            <sz val="11"/>
            <color indexed="81"/>
            <rFont val="Tahoma"/>
            <family val="2"/>
          </rPr>
          <t xml:space="preserve">
12.a.1 Montant de l’aide apportée aux pays en développement au titre d’activités de R-D consacrées aux modes de consommation et de production durables et aux technologies écologiquement rationnelles</t>
        </r>
      </text>
    </comment>
    <comment ref="C16" authorId="0" shapeId="0" xr:uid="{00000000-0006-0000-0E00-00001E000000}">
      <text>
        <r>
          <rPr>
            <b/>
            <sz val="11"/>
            <color indexed="81"/>
            <rFont val="Tahoma"/>
            <family val="2"/>
          </rPr>
          <t xml:space="preserve">Cette cible vise à : </t>
        </r>
        <r>
          <rPr>
            <sz val="11"/>
            <color indexed="81"/>
            <rFont val="Tahoma"/>
            <family val="2"/>
          </rPr>
          <t xml:space="preserve">
Mettre au point et utiliser des outils de contrôle des impacts pour un tourisme durable
</t>
        </r>
      </text>
    </comment>
    <comment ref="G16" authorId="0" shapeId="0" xr:uid="{00000000-0006-0000-0E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12.b.1 Nombre de stratégies ou de politiques en place dans le domaine du tourisme durable et de plans d’action mis en oeuvre en appliquant des outils d’évaluation et de suivi convenus d’un commun accord</t>
        </r>
      </text>
    </comment>
    <comment ref="C17" authorId="0" shapeId="0" xr:uid="{00000000-0006-0000-0E00-000020000000}">
      <text>
        <r>
          <rPr>
            <b/>
            <sz val="11"/>
            <color indexed="81"/>
            <rFont val="Tahoma"/>
            <family val="2"/>
          </rPr>
          <t xml:space="preserve">Cette cible vise à : </t>
        </r>
        <r>
          <rPr>
            <sz val="11"/>
            <color indexed="81"/>
            <rFont val="Tahoma"/>
            <family val="2"/>
          </rPr>
          <t xml:space="preserve">
Rationaliser les subventions aux combustibles fossiles
Éliminer les distorsions du marché afin de mettre en évidence leur impact sur l’environnement
</t>
        </r>
      </text>
    </comment>
    <comment ref="G17" authorId="0" shapeId="0" xr:uid="{00000000-0006-0000-0E00-000021000000}">
      <text>
        <r>
          <rPr>
            <b/>
            <sz val="11"/>
            <color indexed="81"/>
            <rFont val="Tahoma"/>
            <family val="2"/>
          </rPr>
          <t xml:space="preserve">
Indicateurs proposés :</t>
        </r>
        <r>
          <rPr>
            <sz val="11"/>
            <color indexed="81"/>
            <rFont val="Tahoma"/>
            <family val="2"/>
          </rPr>
          <t xml:space="preserve">
12.c.1 Montant des subventions aux combustibles fossiles par unité de PIB (production et consommation) et en proportion des dépenses nationales totales consacrées à ces combustibles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2" authorId="0" shapeId="0" xr:uid="{00000000-0006-0000-0F00-000001000000}">
      <text>
        <r>
          <rPr>
            <b/>
            <sz val="9"/>
            <color indexed="81"/>
            <rFont val="Tahoma"/>
            <family val="2"/>
          </rPr>
          <t xml:space="preserve">Étant entendu que la Convention-cadre des Nations Unies sur les changements climatiques est la principale structure intergouvernementale et internationale de négociation de l’action à mener à l’échelle mondiale face aux changements climatiques. </t>
        </r>
      </text>
    </comment>
    <comment ref="B4" authorId="0" shapeId="0" xr:uid="{00000000-0006-0000-0F00-000002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F00-000003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F00-000004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F00-000005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F00-000006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F00-000007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F00-000008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F00-000009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F00-00000A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F00-00000B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F00-00000C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F00-00000D000000}">
      <text>
        <r>
          <rPr>
            <b/>
            <sz val="11"/>
            <color indexed="81"/>
            <rFont val="Tahoma"/>
            <family val="2"/>
          </rPr>
          <t xml:space="preserve">Cette cible vise à : </t>
        </r>
        <r>
          <rPr>
            <sz val="11"/>
            <color indexed="81"/>
            <rFont val="Tahoma"/>
            <family val="2"/>
          </rPr>
          <t xml:space="preserve">
Renforcer la résilience et les capacités d’adaptation face aux aléas climatiques
</t>
        </r>
        <r>
          <rPr>
            <b/>
            <sz val="11"/>
            <color indexed="81"/>
            <rFont val="Tahoma"/>
            <family val="2"/>
          </rPr>
          <t xml:space="preserve">
</t>
        </r>
      </text>
    </comment>
    <comment ref="G7" authorId="0" shapeId="0" xr:uid="{00000000-0006-0000-0F00-00000E000000}">
      <text>
        <r>
          <rPr>
            <b/>
            <sz val="11"/>
            <color indexed="81"/>
            <rFont val="Tahoma"/>
            <family val="2"/>
          </rPr>
          <t xml:space="preserve">
Indicateurs proposés :</t>
        </r>
        <r>
          <rPr>
            <sz val="11"/>
            <color indexed="81"/>
            <rFont val="Tahoma"/>
            <family val="2"/>
          </rPr>
          <t xml:space="preserve">
13.1.1 Nombre de pays ayant mis en place des stratégies nationales et locales pour la réduction des risques de catastrophe
13.1.2 Nombre de décès, de disparus et de victimes suite à des catastrophes, pour 100 000 personnes</t>
        </r>
      </text>
    </comment>
    <comment ref="C8" authorId="0" shapeId="0" xr:uid="{00000000-0006-0000-0F00-00000F000000}">
      <text>
        <r>
          <rPr>
            <b/>
            <sz val="11"/>
            <color indexed="81"/>
            <rFont val="Tahoma"/>
            <family val="2"/>
          </rPr>
          <t xml:space="preserve">Cette cible vise à : </t>
        </r>
        <r>
          <rPr>
            <sz val="11"/>
            <color indexed="81"/>
            <rFont val="Tahoma"/>
            <family val="2"/>
          </rPr>
          <t xml:space="preserve">
Incorporer des mesures relatives aux changements climatiques dans les politiques, les stratégies et la planification nationales 
</t>
        </r>
      </text>
    </comment>
    <comment ref="G8" authorId="0" shapeId="0" xr:uid="{00000000-0006-0000-0F00-000010000000}">
      <text>
        <r>
          <rPr>
            <sz val="11"/>
            <color indexed="81"/>
            <rFont val="Tahoma"/>
            <family val="2"/>
          </rPr>
          <t xml:space="preserve">
</t>
        </r>
        <r>
          <rPr>
            <b/>
            <sz val="11"/>
            <color indexed="81"/>
            <rFont val="Tahoma"/>
            <family val="2"/>
          </rPr>
          <t>Indicateurs proposés :</t>
        </r>
        <r>
          <rPr>
            <sz val="11"/>
            <color indexed="81"/>
            <rFont val="Tahoma"/>
            <family val="2"/>
          </rPr>
          <t xml:space="preserve">
13.2.1 Nombre de pays ayant déclaré avoir mis en place ou mis en oeuvre une politique/une stratégie/un plan visant à améliorer leur aptitude à s’adapter aux incidences négatives des changements climatiques, à renforcer leur résilience face à ces changements et à favoriser de faibles émissions de gaz à effet de serre, sans menacer la production alimentaire (notamment un plan national d’adaptation, une contribution prévue déterminée au niveau national, une communication nationale et un rapport biennal actualisé, entre autres)</t>
        </r>
      </text>
    </comment>
    <comment ref="C9" authorId="0" shapeId="0" xr:uid="{00000000-0006-0000-0F00-000011000000}">
      <text>
        <r>
          <rPr>
            <b/>
            <sz val="11"/>
            <color indexed="81"/>
            <rFont val="Tahoma"/>
            <family val="2"/>
          </rPr>
          <t xml:space="preserve">Cette cible vise à : </t>
        </r>
        <r>
          <rPr>
            <sz val="11"/>
            <color indexed="81"/>
            <rFont val="Tahoma"/>
            <family val="2"/>
          </rPr>
          <t xml:space="preserve">
Améliorer l’éducation, la sensibilisation et les capacités individuelles et institutionnelles concernant :
 - l’adaptation aux changements climatiques
 - l’atténuation de leurs effets 
 - la réduction de leur impact 
 - les systèmes d’alerte rapide 
</t>
        </r>
      </text>
    </comment>
    <comment ref="G9" authorId="0" shapeId="0" xr:uid="{00000000-0006-0000-0F00-000012000000}">
      <text>
        <r>
          <rPr>
            <sz val="11"/>
            <color indexed="81"/>
            <rFont val="Tahoma"/>
            <family val="2"/>
          </rPr>
          <t xml:space="preserve">
</t>
        </r>
        <r>
          <rPr>
            <b/>
            <sz val="11"/>
            <color indexed="81"/>
            <rFont val="Tahoma"/>
            <family val="2"/>
          </rPr>
          <t>Indicateurs proposés :</t>
        </r>
        <r>
          <rPr>
            <sz val="11"/>
            <color indexed="81"/>
            <rFont val="Tahoma"/>
            <family val="2"/>
          </rPr>
          <t xml:space="preserve">
13.3.1 Nombre de pays ayant intégré dans leurs programmes d’enseignement primaire, secondaire et tertiaire les questions relatives à l’adaptation aux changements climatiques, à l’atténuation des effets de ces changements et à la réduction de leur impact, ainsi qu’aux systèmes d’alerte rapide
13.3.2 Nombre de pays ayant fait état du renforcement de leurs capacités institutionnelles, systémiques et individuelles pour favoriser les mesures d’adaptation et d’atténuation, le transfert de technologie et les actions en faveur du développement</t>
        </r>
      </text>
    </comment>
    <comment ref="C10" authorId="0" shapeId="0" xr:uid="{00000000-0006-0000-0F00-000013000000}">
      <text>
        <r>
          <rPr>
            <b/>
            <sz val="11"/>
            <color indexed="81"/>
            <rFont val="Tahoma"/>
            <family val="2"/>
          </rPr>
          <t xml:space="preserve">Cette cible vise à : </t>
        </r>
        <r>
          <rPr>
            <sz val="11"/>
            <color indexed="81"/>
            <rFont val="Tahoma"/>
            <family val="2"/>
          </rPr>
          <t xml:space="preserve">
Mettre en œuvre la Convention-cadre des Nations Unies sur les changements climatiques 
Répondre aux besoins des pays en développement en ce qui concerne les mesures concrètes d’atténuation
Rendre le Fonds vert pour le climat pleinement opérationnel
</t>
        </r>
      </text>
    </comment>
    <comment ref="G10" authorId="0" shapeId="0" xr:uid="{00000000-0006-0000-0F00-000014000000}">
      <text>
        <r>
          <rPr>
            <sz val="11"/>
            <color indexed="81"/>
            <rFont val="Tahoma"/>
            <family val="2"/>
          </rPr>
          <t xml:space="preserve">
</t>
        </r>
        <r>
          <rPr>
            <b/>
            <sz val="11"/>
            <color indexed="81"/>
            <rFont val="Tahoma"/>
            <family val="2"/>
          </rPr>
          <t>Indicateurs proposés :</t>
        </r>
        <r>
          <rPr>
            <sz val="11"/>
            <color indexed="81"/>
            <rFont val="Tahoma"/>
            <family val="2"/>
          </rPr>
          <t xml:space="preserve">
13.a.1 Montant (en dollars des États-Unis) des ressources mobilisées par année à compter de 2020 au titre de l’engagement de 100 milliards de dollars</t>
        </r>
      </text>
    </comment>
    <comment ref="C11" authorId="0" shapeId="0" xr:uid="{00000000-0006-0000-0F00-000015000000}">
      <text>
        <r>
          <rPr>
            <b/>
            <sz val="11"/>
            <color indexed="81"/>
            <rFont val="Tahoma"/>
            <family val="2"/>
          </rPr>
          <t xml:space="preserve">Cette cible vise à : </t>
        </r>
        <r>
          <rPr>
            <sz val="11"/>
            <color indexed="81"/>
            <rFont val="Tahoma"/>
            <family val="2"/>
          </rPr>
          <t xml:space="preserve">
Renforcer les capacités de planification et de gestion pour faire face aux changements climatiques
</t>
        </r>
        <r>
          <rPr>
            <b/>
            <sz val="11"/>
            <color indexed="81"/>
            <rFont val="Tahoma"/>
            <family val="2"/>
          </rPr>
          <t xml:space="preserve">
</t>
        </r>
      </text>
    </comment>
    <comment ref="G11" authorId="0" shapeId="0" xr:uid="{00000000-0006-0000-0F00-000016000000}">
      <text>
        <r>
          <rPr>
            <b/>
            <sz val="11"/>
            <color indexed="81"/>
            <rFont val="Tahoma"/>
            <family val="2"/>
          </rPr>
          <t xml:space="preserve">
Indicateurs proposés :</t>
        </r>
        <r>
          <rPr>
            <sz val="11"/>
            <color indexed="81"/>
            <rFont val="Tahoma"/>
            <family val="2"/>
          </rPr>
          <t xml:space="preserve">
13.b.1 Nombre de pays les moins avancés et de petits États insulaires en développement recevant un appui spécialisé aux fins de la mise en place des mécanismes de renforcement des capacités nécessaires pour se doter de moyens efficaces de planification et de gestion face aux changements climatiques, en privilégiant notamment les femmes, les jeunes, la population locale et les groupes marginalisés, et importance de cet appui en termes de financement, de technologie et de renforcement des capacités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10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10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10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10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10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10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 xml:space="preserve">
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10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10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10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10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10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000-00000C000000}">
      <text>
        <r>
          <rPr>
            <b/>
            <sz val="11"/>
            <color indexed="81"/>
            <rFont val="Tahoma"/>
            <family val="2"/>
          </rPr>
          <t xml:space="preserve">Cette cible vise à : </t>
        </r>
        <r>
          <rPr>
            <sz val="11"/>
            <color indexed="81"/>
            <rFont val="Tahoma"/>
            <family val="2"/>
          </rPr>
          <t xml:space="preserve">
Prévenir et réduire la pollution marine 
</t>
        </r>
      </text>
    </comment>
    <comment ref="G7" authorId="0" shapeId="0" xr:uid="{00000000-0006-0000-1000-00000D000000}">
      <text>
        <r>
          <rPr>
            <b/>
            <sz val="11"/>
            <color indexed="81"/>
            <rFont val="Tahoma"/>
            <family val="2"/>
          </rPr>
          <t xml:space="preserve">
Indicateurs proposés :</t>
        </r>
        <r>
          <rPr>
            <sz val="11"/>
            <color indexed="81"/>
            <rFont val="Tahoma"/>
            <family val="2"/>
          </rPr>
          <t xml:space="preserve">
14.1.1 Indicateur du potentiel d’eutrophisation côtière (ICEP) et densité des débris de plastiques flottant en surface des océans</t>
        </r>
      </text>
    </comment>
    <comment ref="C8" authorId="0" shapeId="0" xr:uid="{00000000-0006-0000-1000-00000E000000}">
      <text>
        <r>
          <rPr>
            <b/>
            <sz val="11"/>
            <color indexed="81"/>
            <rFont val="Tahoma"/>
            <family val="2"/>
          </rPr>
          <t xml:space="preserve">Cette cible vise à : </t>
        </r>
        <r>
          <rPr>
            <sz val="11"/>
            <color indexed="81"/>
            <rFont val="Tahoma"/>
            <family val="2"/>
          </rPr>
          <t xml:space="preserve">
Gérer et protéger les écosystèmes marins et côtiers
Prendre des mesures en faveur de leur restauration 
Rétablir la santé et la productivité des océans </t>
        </r>
      </text>
    </comment>
    <comment ref="G8" authorId="0" shapeId="0" xr:uid="{00000000-0006-0000-1000-00000F000000}">
      <text>
        <r>
          <rPr>
            <b/>
            <sz val="11"/>
            <color indexed="81"/>
            <rFont val="Tahoma"/>
            <family val="2"/>
          </rPr>
          <t xml:space="preserve">
Indicateurs proposés :</t>
        </r>
        <r>
          <rPr>
            <sz val="11"/>
            <color indexed="81"/>
            <rFont val="Tahoma"/>
            <family val="2"/>
          </rPr>
          <t xml:space="preserve">
14.2.1 Proportion de zones économiques exclusives nationales gérées en utilisant des approches écosystémiques</t>
        </r>
      </text>
    </comment>
    <comment ref="C9" authorId="0" shapeId="0" xr:uid="{00000000-0006-0000-1000-000010000000}">
      <text>
        <r>
          <rPr>
            <b/>
            <sz val="11"/>
            <color indexed="81"/>
            <rFont val="Tahoma"/>
            <family val="2"/>
          </rPr>
          <t xml:space="preserve">Cette cible vise à : </t>
        </r>
        <r>
          <rPr>
            <sz val="11"/>
            <color indexed="81"/>
            <rFont val="Tahoma"/>
            <family val="2"/>
          </rPr>
          <t xml:space="preserve">
Réduire l’acidification des océans 
Lutter contre ses effets
</t>
        </r>
      </text>
    </comment>
    <comment ref="G9" authorId="0" shapeId="0" xr:uid="{00000000-0006-0000-10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14.3.1 Acidité moyenne des mers (pH) mesurée à plusieurs points de prélèvement représentatifs</t>
        </r>
      </text>
    </comment>
    <comment ref="C10" authorId="0" shapeId="0" xr:uid="{00000000-0006-0000-1000-000012000000}">
      <text>
        <r>
          <rPr>
            <b/>
            <sz val="11"/>
            <color indexed="81"/>
            <rFont val="Tahoma"/>
            <family val="2"/>
          </rPr>
          <t xml:space="preserve">Cette cible vise à : </t>
        </r>
        <r>
          <rPr>
            <sz val="11"/>
            <color indexed="81"/>
            <rFont val="Tahoma"/>
            <family val="2"/>
          </rPr>
          <t xml:space="preserve">
Réglementer la pêche
Mettre un terme à la surpêche, à la pêche illicite, non déclarée et non réglementée et aux pratiques de pêche destructrices 
Exécuter des plans de gestion fondés sur des données scientifiques
Rétablir les stocks de poissons
</t>
        </r>
      </text>
    </comment>
    <comment ref="G10" authorId="0" shapeId="0" xr:uid="{00000000-0006-0000-1000-000013000000}">
      <text>
        <r>
          <rPr>
            <b/>
            <sz val="11"/>
            <color indexed="81"/>
            <rFont val="Tahoma"/>
            <family val="2"/>
          </rPr>
          <t xml:space="preserve">
Indicateurs proposés :</t>
        </r>
        <r>
          <rPr>
            <sz val="11"/>
            <color indexed="81"/>
            <rFont val="Tahoma"/>
            <family val="2"/>
          </rPr>
          <t xml:space="preserve">
14.4.1 Proportion de stocks de poissons se situant à un niveau biologiquement viable</t>
        </r>
      </text>
    </comment>
    <comment ref="C11" authorId="0" shapeId="0" xr:uid="{00000000-0006-0000-1000-000014000000}">
      <text>
        <r>
          <rPr>
            <b/>
            <sz val="11"/>
            <color indexed="81"/>
            <rFont val="Tahoma"/>
            <family val="2"/>
          </rPr>
          <t xml:space="preserve">Cette cible vise à : </t>
        </r>
        <r>
          <rPr>
            <sz val="11"/>
            <color indexed="81"/>
            <rFont val="Tahoma"/>
            <family val="2"/>
          </rPr>
          <t xml:space="preserve">
Préserver les zones marines et côtières
</t>
        </r>
      </text>
    </comment>
    <comment ref="G11" authorId="0" shapeId="0" xr:uid="{00000000-0006-0000-10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14.5.1 Proportion de la surface maritime couverte par des aires marines protégées</t>
        </r>
      </text>
    </comment>
    <comment ref="C12" authorId="0" shapeId="0" xr:uid="{00000000-0006-0000-1000-000016000000}">
      <text>
        <r>
          <rPr>
            <b/>
            <sz val="11"/>
            <color indexed="81"/>
            <rFont val="Tahoma"/>
            <family val="2"/>
          </rPr>
          <t xml:space="preserve">Cette cible vise à : </t>
        </r>
        <r>
          <rPr>
            <sz val="11"/>
            <color indexed="81"/>
            <rFont val="Tahoma"/>
            <family val="2"/>
          </rPr>
          <t xml:space="preserve">
Interdire les subventions à la pêche qui  :
- contribuent à la surcapacité et à la surpêche
- favorisent la pêche illicite, non déclarée et non réglementée
S’abstenir d’en accorder de nouvelles
</t>
        </r>
      </text>
    </comment>
    <comment ref="G12" authorId="0" shapeId="0" xr:uid="{00000000-0006-0000-10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14.6.1 Progrès réalisés par les pays dans la mise en oeuvre des instruments internationaux visant à combattre la pêche illicite, non déclarée et non réglementée</t>
        </r>
      </text>
    </comment>
    <comment ref="C13" authorId="0" shapeId="0" xr:uid="{00000000-0006-0000-1000-000018000000}">
      <text>
        <r>
          <rPr>
            <b/>
            <sz val="11"/>
            <color indexed="81"/>
            <rFont val="Tahoma"/>
            <family val="2"/>
          </rPr>
          <t xml:space="preserve">Cette cible vise à : </t>
        </r>
        <r>
          <rPr>
            <sz val="11"/>
            <color indexed="81"/>
            <rFont val="Tahoma"/>
            <family val="2"/>
          </rPr>
          <t xml:space="preserve">
Faire bénéficier les petits États insulaires en développement et les pays les moins avancés des retombées économiques de l’exploitation durable des ressources marines
Promouvoir la gestion durable des pêches, de l’aquaculture et du tourisme 
</t>
        </r>
      </text>
    </comment>
    <comment ref="G13" authorId="0" shapeId="0" xr:uid="{00000000-0006-0000-1000-000019000000}">
      <text>
        <r>
          <rPr>
            <b/>
            <sz val="11"/>
            <color indexed="81"/>
            <rFont val="Tahoma"/>
            <family val="2"/>
          </rPr>
          <t xml:space="preserve">
Indicateurs proposés :</t>
        </r>
        <r>
          <rPr>
            <sz val="11"/>
            <color indexed="81"/>
            <rFont val="Tahoma"/>
            <family val="2"/>
          </rPr>
          <t xml:space="preserve">
14.7.1 Pourcentage du PIB représenté par la pêche durable dans les petits États insulaires en développement, les pays les moins avancés et tous les pays</t>
        </r>
      </text>
    </comment>
    <comment ref="C14" authorId="0" shapeId="0" xr:uid="{00000000-0006-0000-1000-00001A000000}">
      <text>
        <r>
          <rPr>
            <b/>
            <sz val="11"/>
            <color indexed="81"/>
            <rFont val="Tahoma"/>
            <family val="2"/>
          </rPr>
          <t xml:space="preserve">Cette cible vise à : </t>
        </r>
        <r>
          <rPr>
            <sz val="11"/>
            <color indexed="81"/>
            <rFont val="Tahoma"/>
            <family val="2"/>
          </rPr>
          <t xml:space="preserve">
Approfondir les connaissances scientifiques
Renforcer les capacités de recherche 
Transférer les techniques marines
Renforcer la contribution de la biodiversité marine au développement des pays </t>
        </r>
      </text>
    </comment>
    <comment ref="G14" authorId="0" shapeId="0" xr:uid="{00000000-0006-0000-10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14.a.1 Proportion du budget total de la recherche allouée à la recherche sur les techniques marines</t>
        </r>
      </text>
    </comment>
    <comment ref="C15" authorId="0" shapeId="0" xr:uid="{00000000-0006-0000-1000-00001C000000}">
      <text>
        <r>
          <rPr>
            <b/>
            <sz val="11"/>
            <color indexed="81"/>
            <rFont val="Tahoma"/>
            <family val="2"/>
          </rPr>
          <t>Cette cible vise à :</t>
        </r>
        <r>
          <rPr>
            <sz val="11"/>
            <color indexed="81"/>
            <rFont val="Tahoma"/>
            <family val="2"/>
          </rPr>
          <t xml:space="preserve"> 
Garantir aux petits pêcheurs l’accès aux ressources marines et aux marchés 
</t>
        </r>
        <r>
          <rPr>
            <b/>
            <sz val="11"/>
            <color indexed="81"/>
            <rFont val="Tahoma"/>
            <family val="2"/>
          </rPr>
          <t xml:space="preserve">
</t>
        </r>
      </text>
    </comment>
    <comment ref="G15" authorId="0" shapeId="0" xr:uid="{00000000-0006-0000-1000-00001D000000}">
      <text>
        <r>
          <rPr>
            <b/>
            <sz val="11"/>
            <color indexed="81"/>
            <rFont val="Tahoma"/>
            <family val="2"/>
          </rPr>
          <t xml:space="preserve">
Indicateurs proposés :</t>
        </r>
        <r>
          <rPr>
            <sz val="11"/>
            <color indexed="81"/>
            <rFont val="Tahoma"/>
            <family val="2"/>
          </rPr>
          <t xml:space="preserve">
14.b.1 Progrès réalisés par les pays dans la mise en oeuvre d’un cadre juridique, réglementaire, politique ou institutionnel reconnaissant et protégeant les droits d’accès des petits pêcheurs</t>
        </r>
      </text>
    </comment>
    <comment ref="C16" authorId="0" shapeId="0" xr:uid="{00000000-0006-0000-1000-00001E000000}">
      <text>
        <r>
          <rPr>
            <b/>
            <sz val="11"/>
            <color indexed="81"/>
            <rFont val="Tahoma"/>
            <family val="2"/>
          </rPr>
          <t xml:space="preserve">Cette cible vise à : </t>
        </r>
        <r>
          <rPr>
            <sz val="11"/>
            <color indexed="81"/>
            <rFont val="Tahoma"/>
            <family val="2"/>
          </rPr>
          <t xml:space="preserve">
Appliquer : 
 - les dispositions du droit international
 - la Convention des Nations Unies sur le droit de la mer
 - les régimes régionaux et internationaux relatifs à la préservation et à l’exploitation durable des océans et de leurs ressources
</t>
        </r>
      </text>
    </comment>
    <comment ref="G16" authorId="0" shapeId="0" xr:uid="{00000000-0006-0000-1000-00001F000000}">
      <text>
        <r>
          <rPr>
            <b/>
            <sz val="11"/>
            <color indexed="81"/>
            <rFont val="Tahoma"/>
            <family val="2"/>
          </rPr>
          <t xml:space="preserve">
Indicateurs proposés :</t>
        </r>
        <r>
          <rPr>
            <sz val="11"/>
            <color indexed="81"/>
            <rFont val="Tahoma"/>
            <family val="2"/>
          </rPr>
          <t xml:space="preserve">
14.c.1 Nombre de pays progressant dans la ratification, l’acceptation et l’application au moyen de cadres juridiques, opérationnels et institutionnels des instruments relatifs aux océans qui mettent en oeuvre le droit international, tel que reflété dans la Convention des Nations Unies sur le droit de la mer, aux fins de la conservation et de l’utilisation durable des océans et de leurs ressources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11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11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11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11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11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11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 xml:space="preserve">
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11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11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11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11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11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100-00000C000000}">
      <text>
        <r>
          <rPr>
            <b/>
            <sz val="11"/>
            <color indexed="81"/>
            <rFont val="Tahoma"/>
            <family val="2"/>
          </rPr>
          <t xml:space="preserve">Cette cible vise à : </t>
        </r>
        <r>
          <rPr>
            <sz val="11"/>
            <color indexed="81"/>
            <rFont val="Tahoma"/>
            <family val="2"/>
          </rPr>
          <t xml:space="preserve">
Garantir la préservation, la restauration et l’exploitation durable des écosystèmes terrestres et d’eau douce
</t>
        </r>
      </text>
    </comment>
    <comment ref="G7" authorId="0" shapeId="0" xr:uid="{00000000-0006-0000-1100-00000D000000}">
      <text>
        <r>
          <rPr>
            <b/>
            <sz val="11"/>
            <color indexed="81"/>
            <rFont val="Tahoma"/>
            <family val="2"/>
          </rPr>
          <t xml:space="preserve">
Indicateurs proposés :</t>
        </r>
        <r>
          <rPr>
            <sz val="11"/>
            <color indexed="81"/>
            <rFont val="Tahoma"/>
            <family val="2"/>
          </rPr>
          <t xml:space="preserve">
15.1.1 Proportion de la surface émergée du globe couverte par des zones forestières
15.1.2 Proportion des sites importants pour la biodiversité terrestre et la biodiversité des eaux douces qui sont couverts par des aires protégées (par type d’écosystème)</t>
        </r>
      </text>
    </comment>
    <comment ref="C8" authorId="0" shapeId="0" xr:uid="{00000000-0006-0000-1100-00000E000000}">
      <text>
        <r>
          <rPr>
            <b/>
            <sz val="11"/>
            <color indexed="81"/>
            <rFont val="Tahoma"/>
            <family val="2"/>
          </rPr>
          <t xml:space="preserve">Cette cible vise à : </t>
        </r>
        <r>
          <rPr>
            <sz val="11"/>
            <color indexed="81"/>
            <rFont val="Tahoma"/>
            <family val="2"/>
          </rPr>
          <t xml:space="preserve">
Promouvoir la gestion durable de tous les types de forêt
Mettre un terme à la déforestation
Restaurer les forêts dégradées 
Accroître le boisement et le reboisement
</t>
        </r>
      </text>
    </comment>
    <comment ref="G8" authorId="0" shapeId="0" xr:uid="{00000000-0006-0000-11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15.2.1 Progrès vers la gestion durable des forêts</t>
        </r>
      </text>
    </comment>
    <comment ref="C9" authorId="0" shapeId="0" xr:uid="{00000000-0006-0000-1100-000010000000}">
      <text>
        <r>
          <rPr>
            <b/>
            <sz val="11"/>
            <color indexed="81"/>
            <rFont val="Tahoma"/>
            <family val="2"/>
          </rPr>
          <t xml:space="preserve">Cette cible vise à : </t>
        </r>
        <r>
          <rPr>
            <sz val="11"/>
            <color indexed="81"/>
            <rFont val="Tahoma"/>
            <family val="2"/>
          </rPr>
          <t xml:space="preserve">
Lutter contre la désertification
Restaurer les terres et sols dégradés
Parvenir à un monde sans dégradation des sols 
</t>
        </r>
      </text>
    </comment>
    <comment ref="G9" authorId="0" shapeId="0" xr:uid="{00000000-0006-0000-1100-000011000000}">
      <text>
        <r>
          <rPr>
            <b/>
            <sz val="11"/>
            <color indexed="81"/>
            <rFont val="Tahoma"/>
            <family val="2"/>
          </rPr>
          <t xml:space="preserve">
Indicateurs proposés :</t>
        </r>
        <r>
          <rPr>
            <sz val="11"/>
            <color indexed="81"/>
            <rFont val="Tahoma"/>
            <family val="2"/>
          </rPr>
          <t xml:space="preserve">
15.3.1 Proportion de la surface émergée du globe occupée par des terres dégradées</t>
        </r>
      </text>
    </comment>
    <comment ref="C10" authorId="0" shapeId="0" xr:uid="{00000000-0006-0000-1100-000012000000}">
      <text>
        <r>
          <rPr>
            <b/>
            <sz val="11"/>
            <color indexed="81"/>
            <rFont val="Tahoma"/>
            <family val="2"/>
          </rPr>
          <t xml:space="preserve">Cette cible vise à : </t>
        </r>
        <r>
          <rPr>
            <sz val="11"/>
            <color indexed="81"/>
            <rFont val="Tahoma"/>
            <family val="2"/>
          </rPr>
          <t xml:space="preserve">
Assurer la préservation des écosystèmes montagneux
</t>
        </r>
        <r>
          <rPr>
            <b/>
            <sz val="11"/>
            <color indexed="81"/>
            <rFont val="Tahoma"/>
            <family val="2"/>
          </rPr>
          <t xml:space="preserve">
</t>
        </r>
      </text>
    </comment>
    <comment ref="G10" authorId="0" shapeId="0" xr:uid="{00000000-0006-0000-1100-000013000000}">
      <text>
        <r>
          <rPr>
            <b/>
            <sz val="11"/>
            <color indexed="81"/>
            <rFont val="Tahoma"/>
            <family val="2"/>
          </rPr>
          <t xml:space="preserve">
Indicateurs proposés :</t>
        </r>
        <r>
          <rPr>
            <sz val="11"/>
            <color indexed="81"/>
            <rFont val="Tahoma"/>
            <family val="2"/>
          </rPr>
          <t xml:space="preserve">
15.4.1 Sites importants pour la biodiversité des montagnes couverts par des aires protégées
15.4.2 Indice du couvert végétal des montagnes</t>
        </r>
      </text>
    </comment>
    <comment ref="C11" authorId="0" shapeId="0" xr:uid="{00000000-0006-0000-1100-000014000000}">
      <text>
        <r>
          <rPr>
            <b/>
            <sz val="11"/>
            <color indexed="81"/>
            <rFont val="Tahoma"/>
            <family val="2"/>
          </rPr>
          <t xml:space="preserve">Cette cible vise à : </t>
        </r>
        <r>
          <rPr>
            <sz val="11"/>
            <color indexed="81"/>
            <rFont val="Tahoma"/>
            <family val="2"/>
          </rPr>
          <t xml:space="preserve">
Réduire la dégradation du milieu naturel
Mettre un terme à l’appauvrissement de la biodiversité
Protéger les espèces menacées et prévenir leur extinction 
</t>
        </r>
        <r>
          <rPr>
            <b/>
            <sz val="11"/>
            <color indexed="81"/>
            <rFont val="Tahoma"/>
            <family val="2"/>
          </rPr>
          <t xml:space="preserve">
</t>
        </r>
      </text>
    </comment>
    <comment ref="G11" authorId="0" shapeId="0" xr:uid="{00000000-0006-0000-1100-000015000000}">
      <text>
        <r>
          <rPr>
            <b/>
            <sz val="11"/>
            <color indexed="81"/>
            <rFont val="Tahoma"/>
            <family val="2"/>
          </rPr>
          <t xml:space="preserve">
Indicateurs proposés :</t>
        </r>
        <r>
          <rPr>
            <sz val="11"/>
            <color indexed="81"/>
            <rFont val="Tahoma"/>
            <family val="2"/>
          </rPr>
          <t xml:space="preserve">
15.5.1 Indice de la Liste rouge</t>
        </r>
      </text>
    </comment>
    <comment ref="C12" authorId="0" shapeId="0" xr:uid="{00000000-0006-0000-1100-000016000000}">
      <text>
        <r>
          <rPr>
            <b/>
            <sz val="11"/>
            <color indexed="81"/>
            <rFont val="Tahoma"/>
            <family val="2"/>
          </rPr>
          <t xml:space="preserve">Cette cible vise à : </t>
        </r>
        <r>
          <rPr>
            <sz val="11"/>
            <color indexed="81"/>
            <rFont val="Tahoma"/>
            <family val="2"/>
          </rPr>
          <t xml:space="preserve">
Partager les bénéfices découlant de l’utilisation des ressources génétiques 
Promouvoir un accès approprié à celles-ci 
</t>
        </r>
      </text>
    </comment>
    <comment ref="G12" authorId="0" shapeId="0" xr:uid="{00000000-0006-0000-1100-000017000000}">
      <text>
        <r>
          <rPr>
            <b/>
            <sz val="11"/>
            <color indexed="81"/>
            <rFont val="Tahoma"/>
            <family val="2"/>
          </rPr>
          <t xml:space="preserve">
Indicateurs proposés :</t>
        </r>
        <r>
          <rPr>
            <sz val="11"/>
            <color indexed="81"/>
            <rFont val="Tahoma"/>
            <family val="2"/>
          </rPr>
          <t xml:space="preserve">
15.6.1 Nombre de pays ayant adopté des cadres législatifs, administratifs et opérationnels destinés à assurer un partage juste et équitable des avantages</t>
        </r>
      </text>
    </comment>
    <comment ref="C13" authorId="0" shapeId="0" xr:uid="{00000000-0006-0000-1100-000018000000}">
      <text>
        <r>
          <rPr>
            <b/>
            <sz val="11"/>
            <color indexed="81"/>
            <rFont val="Tahoma"/>
            <family val="2"/>
          </rPr>
          <t xml:space="preserve">Cette cible vise à : </t>
        </r>
        <r>
          <rPr>
            <sz val="11"/>
            <color indexed="81"/>
            <rFont val="Tahoma"/>
            <family val="2"/>
          </rPr>
          <t xml:space="preserve">
Mettre un terme au braconnage et au trafic d’espèces végétales et animales protégées
S’attaquer au problème sous l’angle de l’offre et de la demande </t>
        </r>
      </text>
    </comment>
    <comment ref="G13" authorId="0" shapeId="0" xr:uid="{00000000-0006-0000-1100-000019000000}">
      <text>
        <r>
          <rPr>
            <b/>
            <sz val="11"/>
            <color indexed="81"/>
            <rFont val="Tahoma"/>
            <family val="2"/>
          </rPr>
          <t xml:space="preserve">
Indicateurs proposés :</t>
        </r>
        <r>
          <rPr>
            <sz val="11"/>
            <color indexed="81"/>
            <rFont val="Tahoma"/>
            <family val="2"/>
          </rPr>
          <t xml:space="preserve">
15.7.1 Proportion du braconnage et du trafic illicite dans le commerce des espèces de faune et de flore sauvages</t>
        </r>
      </text>
    </comment>
    <comment ref="C14" authorId="0" shapeId="0" xr:uid="{00000000-0006-0000-1100-00001A000000}">
      <text>
        <r>
          <rPr>
            <b/>
            <sz val="11"/>
            <color indexed="81"/>
            <rFont val="Tahoma"/>
            <family val="2"/>
          </rPr>
          <t xml:space="preserve">Cette cible vise à : </t>
        </r>
        <r>
          <rPr>
            <sz val="11"/>
            <color indexed="81"/>
            <rFont val="Tahoma"/>
            <family val="2"/>
          </rPr>
          <t xml:space="preserve">
Empêcher l’introduction d’espèces exotiques envahissantes
Atténuer les effets que ces espèces ont sur les écosystèmes terrestres et aquatiques 
Contrôler ou éradiquer les espèces prioritaires 
</t>
        </r>
      </text>
    </comment>
    <comment ref="G14" authorId="0" shapeId="0" xr:uid="{00000000-0006-0000-1100-00001B000000}">
      <text>
        <r>
          <rPr>
            <b/>
            <sz val="11"/>
            <color indexed="81"/>
            <rFont val="Tahoma"/>
            <family val="2"/>
          </rPr>
          <t xml:space="preserve">
Indicateurs proposés :</t>
        </r>
        <r>
          <rPr>
            <sz val="11"/>
            <color indexed="81"/>
            <rFont val="Tahoma"/>
            <family val="2"/>
          </rPr>
          <t xml:space="preserve">
15.8.1 Proportion des pays adoptant une législation nationale pertinente et allouant des ressources suffisantes à la prévention ou au contrôle des espèces exotiques envahissantes</t>
        </r>
      </text>
    </comment>
    <comment ref="C15" authorId="0" shapeId="0" xr:uid="{00000000-0006-0000-1100-00001C000000}">
      <text>
        <r>
          <rPr>
            <b/>
            <sz val="11"/>
            <color indexed="81"/>
            <rFont val="Tahoma"/>
            <family val="2"/>
          </rPr>
          <t xml:space="preserve">Cette cible vise à : </t>
        </r>
        <r>
          <rPr>
            <sz val="11"/>
            <color indexed="81"/>
            <rFont val="Tahoma"/>
            <family val="2"/>
          </rPr>
          <t xml:space="preserve">
Intégrer la protection des écosystèmes et de la biodiversité dans : 
 - la planification nationale
 - les mécanismes de développement
 - les stratégies de réduction de la pauvreté 
 - la comptabilité 
</t>
        </r>
      </text>
    </comment>
    <comment ref="G15" authorId="0" shapeId="0" xr:uid="{00000000-0006-0000-1100-00001D000000}">
      <text>
        <r>
          <rPr>
            <b/>
            <sz val="11"/>
            <color indexed="81"/>
            <rFont val="Tahoma"/>
            <family val="2"/>
          </rPr>
          <t xml:space="preserve">
Indicateurs proposés :</t>
        </r>
        <r>
          <rPr>
            <sz val="11"/>
            <color indexed="81"/>
            <rFont val="Tahoma"/>
            <family val="2"/>
          </rPr>
          <t xml:space="preserve">
15.9.1 Progrès réalisés vers les objectifs nationaux établis conformément à l’objectif 2 d’Aichi pour la biodiversité du Plan stratégique pour la diversité biologique 2011-2020</t>
        </r>
      </text>
    </comment>
    <comment ref="C16" authorId="0" shapeId="0" xr:uid="{00000000-0006-0000-1100-00001E000000}">
      <text>
        <r>
          <rPr>
            <b/>
            <sz val="11"/>
            <color indexed="81"/>
            <rFont val="Tahoma"/>
            <family val="2"/>
          </rPr>
          <t xml:space="preserve">Cette cible vise à : </t>
        </r>
        <r>
          <rPr>
            <sz val="11"/>
            <color indexed="81"/>
            <rFont val="Tahoma"/>
            <family val="2"/>
          </rPr>
          <t xml:space="preserve">
Mobiliser et augmenter les ressources financières pour préserver la biodiversité et les écosystèmes
</t>
        </r>
      </text>
    </comment>
    <comment ref="G16" authorId="0" shapeId="0" xr:uid="{00000000-0006-0000-1100-00001F000000}">
      <text>
        <r>
          <rPr>
            <b/>
            <sz val="11"/>
            <color indexed="81"/>
            <rFont val="Tahoma"/>
            <family val="2"/>
          </rPr>
          <t xml:space="preserve">
Indicateurs proposés :</t>
        </r>
        <r>
          <rPr>
            <sz val="11"/>
            <color indexed="81"/>
            <rFont val="Tahoma"/>
            <family val="2"/>
          </rPr>
          <t xml:space="preserve">
15.a.1 Aide publique au développement et dépenses publiques consacrées à la conservation et à l’utilisation durable de la biodiversité et des écosystèmes</t>
        </r>
      </text>
    </comment>
    <comment ref="C17" authorId="0" shapeId="0" xr:uid="{00000000-0006-0000-1100-000020000000}">
      <text>
        <r>
          <rPr>
            <b/>
            <sz val="11"/>
            <color indexed="81"/>
            <rFont val="Tahoma"/>
            <family val="2"/>
          </rPr>
          <t xml:space="preserve">Cette cible vise à : </t>
        </r>
        <r>
          <rPr>
            <sz val="11"/>
            <color indexed="81"/>
            <rFont val="Tahoma"/>
            <family val="2"/>
          </rPr>
          <t xml:space="preserve">
Financer la gestion durable des forêts 
Inciter les pays en développement à privilégier ce type de gestion
</t>
        </r>
        <r>
          <rPr>
            <b/>
            <sz val="11"/>
            <color indexed="81"/>
            <rFont val="Tahoma"/>
            <family val="2"/>
          </rPr>
          <t xml:space="preserve">
</t>
        </r>
      </text>
    </comment>
    <comment ref="G17" authorId="0" shapeId="0" xr:uid="{00000000-0006-0000-1100-000021000000}">
      <text>
        <r>
          <rPr>
            <b/>
            <sz val="11"/>
            <color indexed="81"/>
            <rFont val="Tahoma"/>
            <family val="2"/>
          </rPr>
          <t xml:space="preserve">
Indicateurs proposés :</t>
        </r>
        <r>
          <rPr>
            <sz val="11"/>
            <color indexed="81"/>
            <rFont val="Tahoma"/>
            <family val="2"/>
          </rPr>
          <t xml:space="preserve">
15.b.1 Aide publique au développement et dépenses publiques consacrées à la conservation et à l’utilisation durable de la biodiversité et des écosystèmes</t>
        </r>
      </text>
    </comment>
    <comment ref="C18" authorId="0" shapeId="0" xr:uid="{00000000-0006-0000-1100-000022000000}">
      <text>
        <r>
          <rPr>
            <b/>
            <sz val="11"/>
            <color indexed="81"/>
            <rFont val="Tahoma"/>
            <family val="2"/>
          </rPr>
          <t xml:space="preserve">Cette cible vise à : </t>
        </r>
        <r>
          <rPr>
            <sz val="11"/>
            <color indexed="81"/>
            <rFont val="Tahoma"/>
            <family val="2"/>
          </rPr>
          <t xml:space="preserve">
Apporter un soutien accru à l’action menée pour lutter contre le braconnage et le trafic d’espèces protégées
Donner aux populations locales d’autres moyens d’assurer durablement leur subsistance </t>
        </r>
      </text>
    </comment>
    <comment ref="G18" authorId="0" shapeId="0" xr:uid="{00000000-0006-0000-1100-000023000000}">
      <text>
        <r>
          <rPr>
            <b/>
            <sz val="11"/>
            <color indexed="81"/>
            <rFont val="Tahoma"/>
            <family val="2"/>
          </rPr>
          <t xml:space="preserve">
Indicateurs proposés :</t>
        </r>
        <r>
          <rPr>
            <sz val="11"/>
            <color indexed="81"/>
            <rFont val="Tahoma"/>
            <family val="2"/>
          </rPr>
          <t xml:space="preserve">
15.c.1 Proportion du braconnage et du trafic illicite dans le commerce des espèces de faune et de flore sauvages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12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12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12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12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12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12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12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12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12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12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12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200-00000C000000}">
      <text>
        <r>
          <rPr>
            <b/>
            <sz val="11"/>
            <color indexed="81"/>
            <rFont val="Tahoma"/>
            <family val="2"/>
          </rPr>
          <t>Cette cible vise à :</t>
        </r>
        <r>
          <rPr>
            <sz val="11"/>
            <color indexed="81"/>
            <rFont val="Tahoma"/>
            <family val="2"/>
          </rPr>
          <t xml:space="preserve"> 
Réduire toutes les formes de violence 
Réduire les taux de mortalité qui y sont associés 
</t>
        </r>
      </text>
    </comment>
    <comment ref="G7" authorId="0" shapeId="0" xr:uid="{00000000-0006-0000-12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16.1.1 Nombre de victimes d’homicide volontaire pour 100 000 habitants, par sexe et âge
16.1.2 Nombre de décès liés à des conflits pour 100 000 habitants (par sexe, âge et cause)
16.1.3 Proportion de la population victime de violences physiques, psychologiques ou sexuelles au cours des 12 mois précédents
16.1.4 Proportion de la population considérant que le fait de marcher seul dans sa zone de résidence ne présente pas de risques</t>
        </r>
      </text>
    </comment>
    <comment ref="C8" authorId="0" shapeId="0" xr:uid="{00000000-0006-0000-1200-00000E000000}">
      <text>
        <r>
          <rPr>
            <b/>
            <sz val="11"/>
            <color indexed="81"/>
            <rFont val="Tahoma"/>
            <family val="2"/>
          </rPr>
          <t>Cette cible vise à :</t>
        </r>
        <r>
          <rPr>
            <sz val="11"/>
            <color indexed="81"/>
            <rFont val="Tahoma"/>
            <family val="2"/>
          </rPr>
          <t xml:space="preserve"> 
Mettre un terme à toutes les formes de violence et de torture dont sont victimes les enfants 
</t>
        </r>
      </text>
    </comment>
    <comment ref="G8" authorId="0" shapeId="0" xr:uid="{00000000-0006-0000-12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16.2.1 Proportion d’enfants âgés de 1 à 17 ans ayant subi un châtiment corporel ou une agression psychologique infligé par une personne s’occupant d’eux au cours du mois précédent
16.2.2 Nombre de victimes de la traite d’êtres humains pour 100 000 habitants, par sexe, âge et forme d’exploitation
16.2.3 Proportion de jeunes femmes et hommes de 18 à 29 ans ayant été victimes de violences sexuelles avant l’âge de 18 ans</t>
        </r>
      </text>
    </comment>
    <comment ref="C9" authorId="0" shapeId="0" xr:uid="{00000000-0006-0000-1200-000010000000}">
      <text>
        <r>
          <rPr>
            <b/>
            <sz val="11"/>
            <color indexed="81"/>
            <rFont val="Tahoma"/>
            <family val="2"/>
          </rPr>
          <t xml:space="preserve">Cette cible vise à : </t>
        </r>
        <r>
          <rPr>
            <sz val="11"/>
            <color indexed="81"/>
            <rFont val="Tahoma"/>
            <family val="2"/>
          </rPr>
          <t xml:space="preserve">
Promouvoir l’état de droit 
Donner à tous accès à la justice
</t>
        </r>
      </text>
    </comment>
    <comment ref="G9" authorId="0" shapeId="0" xr:uid="{00000000-0006-0000-1200-000011000000}">
      <text>
        <r>
          <rPr>
            <b/>
            <sz val="11"/>
            <color indexed="81"/>
            <rFont val="Tahoma"/>
            <family val="2"/>
          </rPr>
          <t xml:space="preserve">
Indicateurs proposés :</t>
        </r>
        <r>
          <rPr>
            <sz val="11"/>
            <color indexed="81"/>
            <rFont val="Tahoma"/>
            <family val="2"/>
          </rPr>
          <t xml:space="preserve">
16.3.1 Proportion de victimes de violences au cours des 12 mois précédents ayant signalé les faits aux autorités compétentes ou à d’autres mécanismes de règlement des différends officiellement reconnus
16.3.2 Proportion de la population carcérale en instance de jugement</t>
        </r>
      </text>
    </comment>
    <comment ref="C10" authorId="0" shapeId="0" xr:uid="{00000000-0006-0000-1200-000012000000}">
      <text>
        <r>
          <rPr>
            <b/>
            <sz val="11"/>
            <color indexed="81"/>
            <rFont val="Tahoma"/>
            <family val="2"/>
          </rPr>
          <t xml:space="preserve">Cette cible vise à : </t>
        </r>
        <r>
          <rPr>
            <sz val="11"/>
            <color indexed="81"/>
            <rFont val="Tahoma"/>
            <family val="2"/>
          </rPr>
          <t xml:space="preserve">
Réduire les flux financiers illicites
Réduire le trafic d’armes
Renforcer les activités de récupération et de restitution des biens volés 
Lutter contre la criminalité organisée 
</t>
        </r>
      </text>
    </comment>
    <comment ref="G10" authorId="0" shapeId="0" xr:uid="{00000000-0006-0000-1200-000013000000}">
      <text>
        <r>
          <rPr>
            <b/>
            <sz val="11"/>
            <color indexed="81"/>
            <rFont val="Tahoma"/>
            <family val="2"/>
          </rPr>
          <t xml:space="preserve">
Indicateurs proposés :</t>
        </r>
        <r>
          <rPr>
            <sz val="11"/>
            <color indexed="81"/>
            <rFont val="Tahoma"/>
            <family val="2"/>
          </rPr>
          <t xml:space="preserve">
16.4.1 Valeur totale des flux financiers illicites entrants et sortants (en dollars des États-Unis courants)
16.4.2 Proportion des armes légères et de petit calibre saisies qui sont enregistrées et tracées conformément aux normes et instruments juridiques internationaux</t>
        </r>
      </text>
    </comment>
    <comment ref="C11" authorId="0" shapeId="0" xr:uid="{00000000-0006-0000-1200-000014000000}">
      <text>
        <r>
          <rPr>
            <b/>
            <sz val="11"/>
            <color indexed="81"/>
            <rFont val="Tahoma"/>
            <family val="2"/>
          </rPr>
          <t xml:space="preserve">Cette cible vise à : </t>
        </r>
        <r>
          <rPr>
            <sz val="11"/>
            <color indexed="81"/>
            <rFont val="Tahoma"/>
            <family val="2"/>
          </rPr>
          <t xml:space="preserve">
Réduire la corruption et la pratique des pots-de-vin
</t>
        </r>
      </text>
    </comment>
    <comment ref="G11" authorId="0" shapeId="0" xr:uid="{00000000-0006-0000-12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16.5.1 Proportion de personnes ayant eu au moins une fois affaire à un agent public auquel elles ont versé un pot-de-vin ou qui leur a demandé un pot-de-vin au cours des 12 mois précédents
16.5.2 Proportion d’entreprises ayant eu au moins une fois affaire à un agent public auquel elles ont versé un pot-de-vin ou qui leur a demandé un pot-de-vin au cours des 12 mois précédents</t>
        </r>
      </text>
    </comment>
    <comment ref="C12" authorId="0" shapeId="0" xr:uid="{00000000-0006-0000-1200-000016000000}">
      <text>
        <r>
          <rPr>
            <b/>
            <sz val="11"/>
            <color indexed="81"/>
            <rFont val="Tahoma"/>
            <family val="2"/>
          </rPr>
          <t xml:space="preserve">Cette cible vise à : </t>
        </r>
        <r>
          <rPr>
            <sz val="11"/>
            <color indexed="81"/>
            <rFont val="Tahoma"/>
            <family val="2"/>
          </rPr>
          <t xml:space="preserve">
Mettre en place des institutions efficaces, responsables et transparentes
</t>
        </r>
      </text>
    </comment>
    <comment ref="G12" authorId="0" shapeId="0" xr:uid="{00000000-0006-0000-1200-000017000000}">
      <text>
        <r>
          <rPr>
            <b/>
            <sz val="11"/>
            <color indexed="81"/>
            <rFont val="Tahoma"/>
            <family val="2"/>
          </rPr>
          <t xml:space="preserve">
Indicateurs proposés :</t>
        </r>
        <r>
          <rPr>
            <sz val="11"/>
            <color indexed="81"/>
            <rFont val="Tahoma"/>
            <family val="2"/>
          </rPr>
          <t xml:space="preserve">
16.6.1 Dépenses publiques primaires en proportion du budget initial approuvé, par secteur (ou par code budgétaire ou autre critère similaire)
16.6.2 Proportion de la population dont la dernière expérience avec les services publics a été satisfaisante</t>
        </r>
      </text>
    </comment>
    <comment ref="C13" authorId="0" shapeId="0" xr:uid="{00000000-0006-0000-1200-000018000000}">
      <text>
        <r>
          <rPr>
            <b/>
            <sz val="11"/>
            <color indexed="81"/>
            <rFont val="Tahoma"/>
            <family val="2"/>
          </rPr>
          <t xml:space="preserve">Cette cible vise à : </t>
        </r>
        <r>
          <rPr>
            <sz val="11"/>
            <color indexed="81"/>
            <rFont val="Tahoma"/>
            <family val="2"/>
          </rPr>
          <t xml:space="preserve">
Assurer le dynamisme, l’ouverture, la participation et la représentation dans la prise de décisions </t>
        </r>
      </text>
    </comment>
    <comment ref="G13" authorId="0" shapeId="0" xr:uid="{00000000-0006-0000-1200-000019000000}">
      <text>
        <r>
          <rPr>
            <b/>
            <sz val="11"/>
            <color indexed="81"/>
            <rFont val="Tahoma"/>
            <family val="2"/>
          </rPr>
          <t xml:space="preserve">
Indicateurs proposés :</t>
        </r>
        <r>
          <rPr>
            <sz val="11"/>
            <color indexed="81"/>
            <rFont val="Tahoma"/>
            <family val="2"/>
          </rPr>
          <t xml:space="preserve">
16.7.1 Répartition des postes (par sexe, âge, type de handicap et groupe de population) dans les institutions publiques (organes législatifs, services publics et organes judiciaires aux niveaux local et national), par rapport à la répartition nationale
16.7.2 Proportion de la population qui estime que la prise de décisions est ouverte et réactive, par sexe, âge, type de handicap et groupe de la population</t>
        </r>
      </text>
    </comment>
    <comment ref="C14" authorId="0" shapeId="0" xr:uid="{00000000-0006-0000-1200-00001A000000}">
      <text>
        <r>
          <rPr>
            <b/>
            <sz val="11"/>
            <color indexed="81"/>
            <rFont val="Tahoma"/>
            <family val="2"/>
          </rPr>
          <t xml:space="preserve">Cette cible vise à : </t>
        </r>
        <r>
          <rPr>
            <sz val="11"/>
            <color indexed="81"/>
            <rFont val="Tahoma"/>
            <family val="2"/>
          </rPr>
          <t xml:space="preserve">
Élargir et renforcer la participation des pays en développement à la gouvernance mondiale
</t>
        </r>
      </text>
    </comment>
    <comment ref="G14" authorId="0" shapeId="0" xr:uid="{00000000-0006-0000-1200-00001B000000}">
      <text>
        <r>
          <rPr>
            <b/>
            <sz val="11"/>
            <color indexed="81"/>
            <rFont val="Tahoma"/>
            <family val="2"/>
          </rPr>
          <t xml:space="preserve">
Indicateurs proposés :</t>
        </r>
        <r>
          <rPr>
            <sz val="11"/>
            <color indexed="81"/>
            <rFont val="Tahoma"/>
            <family val="2"/>
          </rPr>
          <t xml:space="preserve">
16.8.1 Proportion de la participation et des droits de vote des pays en développement dans les organisations internationales</t>
        </r>
      </text>
    </comment>
    <comment ref="C15" authorId="0" shapeId="0" xr:uid="{00000000-0006-0000-1200-00001C000000}">
      <text>
        <r>
          <rPr>
            <b/>
            <sz val="11"/>
            <color indexed="81"/>
            <rFont val="Tahoma"/>
            <family val="2"/>
          </rPr>
          <t xml:space="preserve">Cette cible vise à : </t>
        </r>
        <r>
          <rPr>
            <sz val="11"/>
            <color indexed="81"/>
            <rFont val="Tahoma"/>
            <family val="2"/>
          </rPr>
          <t xml:space="preserve">
Garantir à tous une identité juridique
</t>
        </r>
      </text>
    </comment>
    <comment ref="G15" authorId="0" shapeId="0" xr:uid="{00000000-0006-0000-1200-00001D000000}">
      <text>
        <r>
          <rPr>
            <b/>
            <sz val="11"/>
            <color indexed="81"/>
            <rFont val="Tahoma"/>
            <family val="2"/>
          </rPr>
          <t xml:space="preserve">
Indicateurs proposés :</t>
        </r>
        <r>
          <rPr>
            <sz val="11"/>
            <color indexed="81"/>
            <rFont val="Tahoma"/>
            <family val="2"/>
          </rPr>
          <t xml:space="preserve">
16.9.1 Proportion d’enfants de moins de 5 ans ayant été enregistrés par une autorité civile, par âge</t>
        </r>
      </text>
    </comment>
    <comment ref="C16" authorId="0" shapeId="0" xr:uid="{00000000-0006-0000-1200-00001E000000}">
      <text>
        <r>
          <rPr>
            <b/>
            <sz val="11"/>
            <color indexed="81"/>
            <rFont val="Tahoma"/>
            <family val="2"/>
          </rPr>
          <t>Cette cible vise à :</t>
        </r>
        <r>
          <rPr>
            <sz val="11"/>
            <color indexed="81"/>
            <rFont val="Tahoma"/>
            <family val="2"/>
          </rPr>
          <t xml:space="preserve"> 
Garantir l’accès public à l’information 
Protéger les libertés fondamentales
</t>
        </r>
      </text>
    </comment>
    <comment ref="G16" authorId="0" shapeId="0" xr:uid="{00000000-0006-0000-12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16.10.1 Nombre de cas avérés de meurtres, d’enlèvements, de disparitions forcées, de détentions arbitraires et d’actes de torture dont ont été victimes des journalistes, des personnes travaillant dans les médias, des syndicalistes et des défenseurs des droits de l’homme au cours des 12 mois précédents
16.10.2 Nombre de pays qui adoptent et mettent en oeuvre des dispositions constitutionnelles, réglementaires et politiques pour garantir l’accès public à l’information</t>
        </r>
      </text>
    </comment>
    <comment ref="C17" authorId="0" shapeId="0" xr:uid="{00000000-0006-0000-1200-000020000000}">
      <text>
        <r>
          <rPr>
            <b/>
            <sz val="11"/>
            <color indexed="81"/>
            <rFont val="Tahoma"/>
            <family val="2"/>
          </rPr>
          <t xml:space="preserve">Cette cible vise à : </t>
        </r>
        <r>
          <rPr>
            <sz val="11"/>
            <color indexed="81"/>
            <rFont val="Tahoma"/>
            <family val="2"/>
          </rPr>
          <t xml:space="preserve">
Prévenir la violence et lutter contre le terrorisme et la criminalité
</t>
        </r>
      </text>
    </comment>
    <comment ref="G17" authorId="0" shapeId="0" xr:uid="{00000000-0006-0000-1200-000021000000}">
      <text>
        <r>
          <rPr>
            <b/>
            <sz val="11"/>
            <color indexed="81"/>
            <rFont val="Tahoma"/>
            <family val="2"/>
          </rPr>
          <t xml:space="preserve">
Indicateurs proposés :</t>
        </r>
        <r>
          <rPr>
            <sz val="11"/>
            <color indexed="81"/>
            <rFont val="Tahoma"/>
            <family val="2"/>
          </rPr>
          <t xml:space="preserve">
16.a.1 Existence d’institutions nationales indépendantes des droits de l’homme, conformément aux Principes de Paris</t>
        </r>
      </text>
    </comment>
    <comment ref="C18" authorId="0" shapeId="0" xr:uid="{00000000-0006-0000-1200-000022000000}">
      <text>
        <r>
          <rPr>
            <b/>
            <sz val="11"/>
            <color indexed="81"/>
            <rFont val="Tahoma"/>
            <family val="2"/>
          </rPr>
          <t xml:space="preserve">Cette cible vise à : </t>
        </r>
        <r>
          <rPr>
            <sz val="11"/>
            <color indexed="81"/>
            <rFont val="Tahoma"/>
            <family val="2"/>
          </rPr>
          <t xml:space="preserve">
Promouvoir et appliquer des lois et politiques non discriminatoires pour le développement durable 
</t>
        </r>
      </text>
    </comment>
    <comment ref="G18" authorId="0" shapeId="0" xr:uid="{00000000-0006-0000-1200-000023000000}">
      <text>
        <r>
          <rPr>
            <b/>
            <sz val="11"/>
            <color indexed="81"/>
            <rFont val="Tahoma"/>
            <family val="2"/>
          </rPr>
          <t xml:space="preserve">
Indicateurs proposés :</t>
        </r>
        <r>
          <rPr>
            <sz val="11"/>
            <color indexed="81"/>
            <rFont val="Tahoma"/>
            <family val="2"/>
          </rPr>
          <t xml:space="preserve">
16.b.1 Proportion de la population ayant déclaré avoir personnellement fait l’objet de discrimination ou de harcèlement au cours des 12 mois précédents pour des motifs interdits par le droit international des droits de l’homme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13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13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13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13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13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13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13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13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13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13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13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300-00000C000000}">
      <text>
        <r>
          <rPr>
            <b/>
            <sz val="11"/>
            <color indexed="81"/>
            <rFont val="Tahoma"/>
            <family val="2"/>
          </rPr>
          <t xml:space="preserve">Cette cible vise à : </t>
        </r>
        <r>
          <rPr>
            <sz val="11"/>
            <color indexed="81"/>
            <rFont val="Tahoma"/>
            <family val="2"/>
          </rPr>
          <t xml:space="preserve">
Renforcer les capacités nationales de collecte de l’impôt et d’autres recettes </t>
        </r>
        <r>
          <rPr>
            <sz val="9"/>
            <color indexed="81"/>
            <rFont val="Tahoma"/>
            <family val="2"/>
          </rPr>
          <t xml:space="preserve">
</t>
        </r>
      </text>
    </comment>
    <comment ref="G7" authorId="0" shapeId="0" xr:uid="{00000000-0006-0000-13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17.1.1 Total des recettes publiques en proportion du PIB, par source
17.1.2 Proportion du budget national financé par les impôts nationaux</t>
        </r>
        <r>
          <rPr>
            <sz val="9"/>
            <color indexed="81"/>
            <rFont val="Tahoma"/>
            <family val="2"/>
          </rPr>
          <t xml:space="preserve">
</t>
        </r>
      </text>
    </comment>
    <comment ref="C8" authorId="0" shapeId="0" xr:uid="{00000000-0006-0000-1300-00000E000000}">
      <text>
        <r>
          <rPr>
            <b/>
            <sz val="11"/>
            <color indexed="81"/>
            <rFont val="Tahoma"/>
            <family val="2"/>
          </rPr>
          <t xml:space="preserve">Cette cible vise à : </t>
        </r>
        <r>
          <rPr>
            <sz val="11"/>
            <color indexed="81"/>
            <rFont val="Tahoma"/>
            <family val="2"/>
          </rPr>
          <t xml:space="preserve">
Faire en sorte que les pays développés honorent les engagements pris en matière d’aide publique au développement
</t>
        </r>
      </text>
    </comment>
    <comment ref="G8" authorId="0" shapeId="0" xr:uid="{00000000-0006-0000-1300-00000F000000}">
      <text>
        <r>
          <rPr>
            <b/>
            <sz val="11"/>
            <color indexed="81"/>
            <rFont val="Tahoma"/>
            <family val="2"/>
          </rPr>
          <t xml:space="preserve">
Indicateurs proposés :</t>
        </r>
        <r>
          <rPr>
            <sz val="11"/>
            <color indexed="81"/>
            <rFont val="Tahoma"/>
            <family val="2"/>
          </rPr>
          <t xml:space="preserve">
17.2.1 Aide publique nette au développement, montant total et montant alloué aux pays les moins avancés, en proportion du revenu national brut des pays donateurs membres du Comité d’aide au développement de l’OCDE</t>
        </r>
      </text>
    </comment>
    <comment ref="C9" authorId="0" shapeId="0" xr:uid="{00000000-0006-0000-1300-000010000000}">
      <text>
        <r>
          <rPr>
            <b/>
            <sz val="11"/>
            <color indexed="81"/>
            <rFont val="Tahoma"/>
            <family val="2"/>
          </rPr>
          <t xml:space="preserve">Cette cible vise à : </t>
        </r>
        <r>
          <rPr>
            <sz val="11"/>
            <color indexed="81"/>
            <rFont val="Tahoma"/>
            <family val="2"/>
          </rPr>
          <t xml:space="preserve">
Mobiliser des ressources financières supplémentaires en faveur des pays en développement 
</t>
        </r>
      </text>
    </comment>
    <comment ref="G9" authorId="0" shapeId="0" xr:uid="{00000000-0006-0000-1300-000011000000}">
      <text>
        <r>
          <rPr>
            <b/>
            <sz val="11"/>
            <color indexed="81"/>
            <rFont val="Tahoma"/>
            <family val="2"/>
          </rPr>
          <t xml:space="preserve">
Indicateurs proposés :</t>
        </r>
        <r>
          <rPr>
            <sz val="11"/>
            <color indexed="81"/>
            <rFont val="Tahoma"/>
            <family val="2"/>
          </rPr>
          <t xml:space="preserve">
17.3.1 Investissements étrangers directs, aide publique au développement et coopération Sud-Sud, en proportion du budget national total
17.3.2 Volume des envois de fonds de travailleurs migrants (en dollars des États-Unis) en proportion du PIB total</t>
        </r>
      </text>
    </comment>
    <comment ref="C10" authorId="0" shapeId="0" xr:uid="{00000000-0006-0000-1300-000012000000}">
      <text>
        <r>
          <rPr>
            <b/>
            <sz val="11"/>
            <color indexed="81"/>
            <rFont val="Tahoma"/>
            <family val="2"/>
          </rPr>
          <t xml:space="preserve">Cette cible vise à : </t>
        </r>
        <r>
          <rPr>
            <sz val="11"/>
            <color indexed="81"/>
            <rFont val="Tahoma"/>
            <family val="2"/>
          </rPr>
          <t xml:space="preserve">
Rendre les dettes viables à long terme
Favoriser le financement de la dette, son allégement ou sa restructuration
Réduire le surendettement en réglant le problème de la dette extérieure des pays pauvres très endettés </t>
        </r>
      </text>
    </comment>
    <comment ref="G10" authorId="0" shapeId="0" xr:uid="{00000000-0006-0000-13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17.4.1 Service de la dette en proportion des exportations de biens et services</t>
        </r>
      </text>
    </comment>
    <comment ref="C11" authorId="0" shapeId="0" xr:uid="{00000000-0006-0000-1300-000014000000}">
      <text>
        <r>
          <rPr>
            <b/>
            <sz val="11"/>
            <color indexed="81"/>
            <rFont val="Tahoma"/>
            <family val="2"/>
          </rPr>
          <t xml:space="preserve">Cette cible vise à : </t>
        </r>
        <r>
          <rPr>
            <sz val="11"/>
            <color indexed="81"/>
            <rFont val="Tahoma"/>
            <family val="2"/>
          </rPr>
          <t xml:space="preserve">
Promouvoir l’investissement en faveur des pays les moins avancés 
</t>
        </r>
        <r>
          <rPr>
            <b/>
            <sz val="11"/>
            <color indexed="81"/>
            <rFont val="Tahoma"/>
            <family val="2"/>
          </rPr>
          <t xml:space="preserve">
</t>
        </r>
      </text>
    </comment>
    <comment ref="G11" authorId="0" shapeId="0" xr:uid="{00000000-0006-0000-1300-000015000000}">
      <text>
        <r>
          <rPr>
            <b/>
            <sz val="11"/>
            <color indexed="81"/>
            <rFont val="Tahoma"/>
            <family val="2"/>
          </rPr>
          <t xml:space="preserve">
Indicateurs proposés :</t>
        </r>
        <r>
          <rPr>
            <sz val="11"/>
            <color indexed="81"/>
            <rFont val="Tahoma"/>
            <family val="2"/>
          </rPr>
          <t xml:space="preserve">
17.5.1 Nombre de pays qui adoptent et mettent en oeuvre des dispositifs visant à encourager l’investissement en faveur des pays les moins avancés</t>
        </r>
      </text>
    </comment>
    <comment ref="C13" authorId="0" shapeId="0" xr:uid="{00000000-0006-0000-1300-000016000000}">
      <text>
        <r>
          <rPr>
            <b/>
            <sz val="11"/>
            <color indexed="81"/>
            <rFont val="Tahoma"/>
            <family val="2"/>
          </rPr>
          <t xml:space="preserve">Cette cible vise à : </t>
        </r>
        <r>
          <rPr>
            <sz val="11"/>
            <color indexed="81"/>
            <rFont val="Tahoma"/>
            <family val="2"/>
          </rPr>
          <t xml:space="preserve">
Renforcer l’accès à la science, à la technologie et à l’innovation
Renforcer la coopération dans ces domaines 
Améliorer le partage des savoirs 
</t>
        </r>
      </text>
    </comment>
    <comment ref="G13" authorId="0" shapeId="0" xr:uid="{00000000-0006-0000-13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17.6.1 Nombre d’accords et de programmes de coopération scientifique et technologique entre pays, par type de coopération
17.6.2 Abonnements à une connexion à l’Internet à haut débit fixe pour 100 habitants, par vitesse de connexion</t>
        </r>
      </text>
    </comment>
    <comment ref="C14" authorId="0" shapeId="0" xr:uid="{00000000-0006-0000-1300-000018000000}">
      <text>
        <r>
          <rPr>
            <b/>
            <sz val="11"/>
            <color indexed="81"/>
            <rFont val="Tahoma"/>
            <family val="2"/>
          </rPr>
          <t xml:space="preserve">Cette cible vise à : </t>
        </r>
        <r>
          <rPr>
            <sz val="11"/>
            <color indexed="81"/>
            <rFont val="Tahoma"/>
            <family val="2"/>
          </rPr>
          <t xml:space="preserve">
Promouvoir la mise au point, le transfert et la diffusion de technologies respectueuses de l’environnement 
</t>
        </r>
      </text>
    </comment>
    <comment ref="G14" authorId="0" shapeId="0" xr:uid="{00000000-0006-0000-1300-000019000000}">
      <text>
        <r>
          <rPr>
            <b/>
            <sz val="11"/>
            <color indexed="81"/>
            <rFont val="Tahoma"/>
            <family val="2"/>
          </rPr>
          <t xml:space="preserve">
Indicateurs proposés :</t>
        </r>
        <r>
          <rPr>
            <sz val="11"/>
            <color indexed="81"/>
            <rFont val="Tahoma"/>
            <family val="2"/>
          </rPr>
          <t xml:space="preserve">
17.7.1 Montant total des financements approuvés pour les pays en développement aux fins de la promotion de la mise au point, du transfert et de la diffusion de technologies respectueuses de l’environnement</t>
        </r>
      </text>
    </comment>
    <comment ref="C15" authorId="0" shapeId="0" xr:uid="{00000000-0006-0000-1300-00001A000000}">
      <text>
        <r>
          <rPr>
            <b/>
            <sz val="11"/>
            <color indexed="81"/>
            <rFont val="Tahoma"/>
            <family val="2"/>
          </rPr>
          <t xml:space="preserve">Cette cible vise à : </t>
        </r>
        <r>
          <rPr>
            <sz val="11"/>
            <color indexed="81"/>
            <rFont val="Tahoma"/>
            <family val="2"/>
          </rPr>
          <t xml:space="preserve">
Rendre opérationnel : 
 - la banque de technologies 
 - le mécanisme de renforcement des capacités scientifiques et technologiques 
 - les capacités d’innovation des pays les moins avancés 
Renforcer l’utilisation des technologies clefs, en particulier l’informatique et les communications </t>
        </r>
      </text>
    </comment>
    <comment ref="G15" authorId="0" shapeId="0" xr:uid="{00000000-0006-0000-13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17.8.1 Proportion de la population utilisant l’Internet</t>
        </r>
      </text>
    </comment>
    <comment ref="C17" authorId="0" shapeId="0" xr:uid="{00000000-0006-0000-1300-00001C000000}">
      <text>
        <r>
          <rPr>
            <b/>
            <sz val="11"/>
            <color indexed="81"/>
            <rFont val="Tahoma"/>
            <family val="2"/>
          </rPr>
          <t xml:space="preserve">Cette cible vise à : </t>
        </r>
        <r>
          <rPr>
            <sz val="11"/>
            <color indexed="81"/>
            <rFont val="Tahoma"/>
            <family val="2"/>
          </rPr>
          <t xml:space="preserve">
Assurer le renforcement efficace et ciblé des capacités des pays en développement 
Appuyer les plans nationaux visant à atteindre tous les objectifs de développement durable
</t>
        </r>
      </text>
    </comment>
    <comment ref="G17" authorId="0" shapeId="0" xr:uid="{00000000-0006-0000-1300-00001D000000}">
      <text>
        <r>
          <rPr>
            <sz val="11"/>
            <color indexed="81"/>
            <rFont val="Tahoma"/>
            <family val="2"/>
          </rPr>
          <t xml:space="preserve">
</t>
        </r>
        <r>
          <rPr>
            <b/>
            <sz val="11"/>
            <color indexed="81"/>
            <rFont val="Tahoma"/>
            <family val="2"/>
          </rPr>
          <t>Indicateurs proposés :</t>
        </r>
        <r>
          <rPr>
            <sz val="11"/>
            <color indexed="81"/>
            <rFont val="Tahoma"/>
            <family val="2"/>
          </rPr>
          <t xml:space="preserve">
17.9.1 Valeur en dollars des engagements d’aide financière et technique contractés (notamment dans le cadre de la coopération Nord-Sud et Sud-Sud et de la coopération triangulaire) en faveur des pays en développement</t>
        </r>
      </text>
    </comment>
    <comment ref="C19" authorId="0" shapeId="0" xr:uid="{00000000-0006-0000-1300-00001E000000}">
      <text>
        <r>
          <rPr>
            <b/>
            <sz val="11"/>
            <color indexed="81"/>
            <rFont val="Tahoma"/>
            <family val="2"/>
          </rPr>
          <t xml:space="preserve">Cette cible vise à : </t>
        </r>
        <r>
          <rPr>
            <sz val="11"/>
            <color indexed="81"/>
            <rFont val="Tahoma"/>
            <family val="2"/>
          </rPr>
          <t xml:space="preserve">
Promouvoir un système commercial multilatéral universel, réglementé, ouvert, non discriminatoire et équitable</t>
        </r>
      </text>
    </comment>
    <comment ref="G19" authorId="0" shapeId="0" xr:uid="{00000000-0006-0000-13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17.10.1 Moyenne pondérée des taux de droits de douane</t>
        </r>
      </text>
    </comment>
    <comment ref="C20" authorId="0" shapeId="0" xr:uid="{00000000-0006-0000-1300-000020000000}">
      <text>
        <r>
          <rPr>
            <b/>
            <sz val="11"/>
            <color indexed="81"/>
            <rFont val="Tahoma"/>
            <family val="2"/>
          </rPr>
          <t xml:space="preserve">Cette cible vise à : </t>
        </r>
        <r>
          <rPr>
            <sz val="11"/>
            <color indexed="81"/>
            <rFont val="Tahoma"/>
            <family val="2"/>
          </rPr>
          <t xml:space="preserve">
Accroître les exportations des pays en développement</t>
        </r>
      </text>
    </comment>
    <comment ref="G20" authorId="0" shapeId="0" xr:uid="{00000000-0006-0000-1300-000021000000}">
      <text>
        <r>
          <rPr>
            <sz val="11"/>
            <color indexed="81"/>
            <rFont val="Tahoma"/>
            <family val="2"/>
          </rPr>
          <t xml:space="preserve">
</t>
        </r>
        <r>
          <rPr>
            <b/>
            <sz val="11"/>
            <color indexed="81"/>
            <rFont val="Tahoma"/>
            <family val="2"/>
          </rPr>
          <t>Indicateurs proposés :</t>
        </r>
        <r>
          <rPr>
            <sz val="11"/>
            <color indexed="81"/>
            <rFont val="Tahoma"/>
            <family val="2"/>
          </rPr>
          <t xml:space="preserve">
17.11.1 Part des pays en développement et des pays les moins avancés dans les exportations mondiales</t>
        </r>
      </text>
    </comment>
    <comment ref="C21" authorId="0" shapeId="0" xr:uid="{00000000-0006-0000-1300-000022000000}">
      <text>
        <r>
          <rPr>
            <b/>
            <sz val="11"/>
            <color indexed="81"/>
            <rFont val="Tahoma"/>
            <family val="2"/>
          </rPr>
          <t xml:space="preserve">Cette cible vise à : </t>
        </r>
        <r>
          <rPr>
            <sz val="11"/>
            <color indexed="81"/>
            <rFont val="Tahoma"/>
            <family val="2"/>
          </rPr>
          <t xml:space="preserve">
Permettre l’accès des pays les moins avancés aux marchés en franchise de droits et hors contingent
Veiller à ce que les règles préférentielles applicables aux importations provenant des pays les moins avancés soient transparentes et simples
</t>
        </r>
        <r>
          <rPr>
            <b/>
            <sz val="11"/>
            <color indexed="81"/>
            <rFont val="Tahoma"/>
            <family val="2"/>
          </rPr>
          <t xml:space="preserve">
</t>
        </r>
      </text>
    </comment>
    <comment ref="G21" authorId="0" shapeId="0" xr:uid="{00000000-0006-0000-1300-000023000000}">
      <text>
        <r>
          <rPr>
            <b/>
            <sz val="11"/>
            <color indexed="81"/>
            <rFont val="Tahoma"/>
            <family val="2"/>
          </rPr>
          <t xml:space="preserve">
Indicateurs proposés :</t>
        </r>
        <r>
          <rPr>
            <sz val="11"/>
            <color indexed="81"/>
            <rFont val="Tahoma"/>
            <family val="2"/>
          </rPr>
          <t xml:space="preserve">
17.12.1 Droits de douane moyens appliqués aux pays en développement, aux pays les moins avancés et aux petits États insulaires en développement</t>
        </r>
      </text>
    </comment>
    <comment ref="C24" authorId="0" shapeId="0" xr:uid="{00000000-0006-0000-1300-000024000000}">
      <text>
        <r>
          <rPr>
            <b/>
            <sz val="11"/>
            <color indexed="81"/>
            <rFont val="Tahoma"/>
            <family val="2"/>
          </rPr>
          <t xml:space="preserve">Cette cible vise à : </t>
        </r>
        <r>
          <rPr>
            <sz val="11"/>
            <color indexed="81"/>
            <rFont val="Tahoma"/>
            <family val="2"/>
          </rPr>
          <t xml:space="preserve">
Renforcer la stabilité macroéconomique mondiale
Favoriser la coordination et la cohérence des politiques 
</t>
        </r>
      </text>
    </comment>
    <comment ref="G24" authorId="0" shapeId="0" xr:uid="{00000000-0006-0000-1300-000025000000}">
      <text>
        <r>
          <rPr>
            <sz val="11"/>
            <color indexed="81"/>
            <rFont val="Tahoma"/>
            <family val="2"/>
          </rPr>
          <t xml:space="preserve">
</t>
        </r>
        <r>
          <rPr>
            <b/>
            <sz val="11"/>
            <color indexed="81"/>
            <rFont val="Tahoma"/>
            <family val="2"/>
          </rPr>
          <t>Indicateurs proposés :</t>
        </r>
        <r>
          <rPr>
            <sz val="11"/>
            <color indexed="81"/>
            <rFont val="Tahoma"/>
            <family val="2"/>
          </rPr>
          <t xml:space="preserve">
17.13.1 Tableau de bord macroéconomique</t>
        </r>
      </text>
    </comment>
    <comment ref="C25" authorId="0" shapeId="0" xr:uid="{00000000-0006-0000-1300-000026000000}">
      <text>
        <r>
          <rPr>
            <b/>
            <sz val="11"/>
            <color indexed="81"/>
            <rFont val="Tahoma"/>
            <family val="2"/>
          </rPr>
          <t xml:space="preserve">Cette cible vise à : </t>
        </r>
        <r>
          <rPr>
            <sz val="11"/>
            <color indexed="81"/>
            <rFont val="Tahoma"/>
            <family val="2"/>
          </rPr>
          <t xml:space="preserve">
Renforcer la cohérence des politiques de développement durable 
</t>
        </r>
      </text>
    </comment>
    <comment ref="G25" authorId="0" shapeId="0" xr:uid="{00000000-0006-0000-1300-000027000000}">
      <text>
        <r>
          <rPr>
            <sz val="11"/>
            <color indexed="81"/>
            <rFont val="Tahoma"/>
            <family val="2"/>
          </rPr>
          <t xml:space="preserve">
</t>
        </r>
        <r>
          <rPr>
            <b/>
            <sz val="11"/>
            <color indexed="81"/>
            <rFont val="Tahoma"/>
            <family val="2"/>
          </rPr>
          <t>Indicateurs proposés :</t>
        </r>
        <r>
          <rPr>
            <sz val="11"/>
            <color indexed="81"/>
            <rFont val="Tahoma"/>
            <family val="2"/>
          </rPr>
          <t xml:space="preserve">
17.14.1 Nombre de pays ayant mis en place des mécanismes pour renforcer la cohérence des politiques de développement durable</t>
        </r>
      </text>
    </comment>
    <comment ref="C26" authorId="0" shapeId="0" xr:uid="{00000000-0006-0000-1300-000028000000}">
      <text>
        <r>
          <rPr>
            <b/>
            <sz val="11"/>
            <color indexed="81"/>
            <rFont val="Tahoma"/>
            <family val="2"/>
          </rPr>
          <t xml:space="preserve">Cette cible vise à : </t>
        </r>
        <r>
          <rPr>
            <sz val="11"/>
            <color indexed="81"/>
            <rFont val="Tahoma"/>
            <family val="2"/>
          </rPr>
          <t xml:space="preserve">
Respecter la marge de manœuvre et l’autorité de chaque pays pour l’élaboration et l’application des politiques :
 - d’élimination de la pauvreté 
 - de développement durable </t>
        </r>
      </text>
    </comment>
    <comment ref="G26" authorId="0" shapeId="0" xr:uid="{00000000-0006-0000-1300-000029000000}">
      <text>
        <r>
          <rPr>
            <b/>
            <sz val="11"/>
            <color indexed="81"/>
            <rFont val="Tahoma"/>
            <family val="2"/>
          </rPr>
          <t xml:space="preserve">
Indicateurs proposés :</t>
        </r>
        <r>
          <rPr>
            <sz val="11"/>
            <color indexed="81"/>
            <rFont val="Tahoma"/>
            <family val="2"/>
          </rPr>
          <t xml:space="preserve">
17.15.1 Recours par les prestataires de la coopération pour le développement à des cadres de résultats et à des outils de planification pilotés par les pays</t>
        </r>
      </text>
    </comment>
    <comment ref="C28" authorId="0" shapeId="0" xr:uid="{00000000-0006-0000-1300-00002A000000}">
      <text>
        <r>
          <rPr>
            <b/>
            <sz val="11"/>
            <color indexed="81"/>
            <rFont val="Tahoma"/>
            <family val="2"/>
          </rPr>
          <t xml:space="preserve">Cette cible vise à : </t>
        </r>
        <r>
          <rPr>
            <sz val="11"/>
            <color indexed="81"/>
            <rFont val="Tahoma"/>
            <family val="2"/>
          </rPr>
          <t xml:space="preserve">
Renforcer le partenariat mondial pour le développement durable
Mobiliser et partager :
 - des savoirs et des connaissances spécialisées
 - des technologies 
 - des ressources financières
Aider tous les pays à atteindre les objectifs de développement durable 
</t>
        </r>
      </text>
    </comment>
    <comment ref="G28" authorId="0" shapeId="0" xr:uid="{00000000-0006-0000-1300-00002B000000}">
      <text>
        <r>
          <rPr>
            <b/>
            <sz val="11"/>
            <color indexed="81"/>
            <rFont val="Tahoma"/>
            <family val="2"/>
          </rPr>
          <t xml:space="preserve">
Indicateurs proposés :</t>
        </r>
        <r>
          <rPr>
            <sz val="11"/>
            <color indexed="81"/>
            <rFont val="Tahoma"/>
            <family val="2"/>
          </rPr>
          <t xml:space="preserve">
17.16.1 Nombre de pays faisant état de progrès dans la mise en place de cadres multipartites de suivi de l’efficacité du développement propres à favoriser la réalisation des objectifs de développement durable</t>
        </r>
      </text>
    </comment>
    <comment ref="C29" authorId="0" shapeId="0" xr:uid="{00000000-0006-0000-1300-00002C000000}">
      <text>
        <r>
          <rPr>
            <b/>
            <sz val="11"/>
            <color indexed="81"/>
            <rFont val="Tahoma"/>
            <family val="2"/>
          </rPr>
          <t xml:space="preserve">Cette cible vise à : </t>
        </r>
        <r>
          <rPr>
            <sz val="11"/>
            <color indexed="81"/>
            <rFont val="Tahoma"/>
            <family val="2"/>
          </rPr>
          <t xml:space="preserve">
Encourager et promouvoir : 
 - les partenariats publics
 - les partenariats public-privé 
 - les partenariats avec la société civile </t>
        </r>
      </text>
    </comment>
    <comment ref="G29" authorId="0" shapeId="0" xr:uid="{00000000-0006-0000-1300-00002D000000}">
      <text>
        <r>
          <rPr>
            <b/>
            <sz val="11"/>
            <color indexed="81"/>
            <rFont val="Tahoma"/>
            <family val="2"/>
          </rPr>
          <t xml:space="preserve">
Indicateurs proposés :</t>
        </r>
        <r>
          <rPr>
            <sz val="11"/>
            <color indexed="81"/>
            <rFont val="Tahoma"/>
            <family val="2"/>
          </rPr>
          <t xml:space="preserve">
17.17.1 Montant (en dollars des États-Unis) des ressources allouées aux partenariats public-privé et aux partenariats avec la société civile</t>
        </r>
      </text>
    </comment>
    <comment ref="C31" authorId="0" shapeId="0" xr:uid="{00000000-0006-0000-1300-00002E000000}">
      <text>
        <r>
          <rPr>
            <b/>
            <sz val="11"/>
            <color indexed="81"/>
            <rFont val="Tahoma"/>
            <family val="2"/>
          </rPr>
          <t xml:space="preserve">Cette cible vise à : </t>
        </r>
        <r>
          <rPr>
            <sz val="11"/>
            <color indexed="81"/>
            <rFont val="Tahoma"/>
            <family val="2"/>
          </rPr>
          <t xml:space="preserve">
Disposer d’un plus grand nombre de données ventilées de qualité, actualisées et exactes
</t>
        </r>
      </text>
    </comment>
    <comment ref="G31" authorId="0" shapeId="0" xr:uid="{00000000-0006-0000-1300-00002F000000}">
      <text>
        <r>
          <rPr>
            <b/>
            <sz val="11"/>
            <color indexed="81"/>
            <rFont val="Tahoma"/>
            <family val="2"/>
          </rPr>
          <t xml:space="preserve">
Indicateurs proposés :</t>
        </r>
        <r>
          <rPr>
            <sz val="11"/>
            <color indexed="81"/>
            <rFont val="Tahoma"/>
            <family val="2"/>
          </rPr>
          <t xml:space="preserve">
17.18.1 Proportion d’indicateurs du développement durable établis à l’échelle nationale, ventilés de manière exhaustive en fonction de la cible conformément aux Principes fondamentaux de la statistique officielle
17.18.2 Nombre de pays dotés d’une législation nationale relative à la statistique conforme aux Principes fondamentaux de la statistique officielle
17.18.3 Nombre de pays ayant un plan statistique national intégralement financé et en cours de mise en oeuvre, par source de financement</t>
        </r>
      </text>
    </comment>
    <comment ref="C32" authorId="0" shapeId="0" xr:uid="{00000000-0006-0000-1300-000030000000}">
      <text>
        <r>
          <rPr>
            <b/>
            <sz val="11"/>
            <color indexed="81"/>
            <rFont val="Tahoma"/>
            <family val="2"/>
          </rPr>
          <t xml:space="preserve">Cette cible vise à : </t>
        </r>
        <r>
          <rPr>
            <sz val="11"/>
            <color indexed="81"/>
            <rFont val="Tahoma"/>
            <family val="2"/>
          </rPr>
          <t xml:space="preserve">
Établir des indicateurs de progrès en matière de développement durable 
Appuyer le renforcement des capacités statistiques des pays en développement 
</t>
        </r>
      </text>
    </comment>
    <comment ref="G32" authorId="0" shapeId="0" xr:uid="{00000000-0006-0000-1300-000031000000}">
      <text>
        <r>
          <rPr>
            <b/>
            <sz val="11"/>
            <color indexed="81"/>
            <rFont val="Tahoma"/>
            <family val="2"/>
          </rPr>
          <t xml:space="preserve">
Indicateurs proposés :</t>
        </r>
        <r>
          <rPr>
            <sz val="11"/>
            <color indexed="81"/>
            <rFont val="Tahoma"/>
            <family val="2"/>
          </rPr>
          <t xml:space="preserve">
17.19.1 Valeur (en dollars) de l’ensemble des ressources allouées au renforcement des capacités statistiques des pays en développement
17.19.2 Proportion de pays qui 
a) ont procédé à au moins un recensement de la population et du logement au cours des 10 dernières années, et 
b) ont atteint un taux d’enregistrement des naissances de 100 % et un taux d’enregistrement des décès de 80 %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D3" authorId="0" shapeId="0" xr:uid="{00000000-0006-0000-1400-000001000000}">
      <text>
        <r>
          <rPr>
            <sz val="11"/>
            <color indexed="81"/>
            <rFont val="Tahoma"/>
            <family val="2"/>
          </rPr>
          <t xml:space="preserve">
Préciser dans cette colonne les enjeux locaux qui pourraient être associés à chacune des cibles. Les enjeux peuvent être liés à des spécificités locales, à des pressions externes, à des contextes locaux temporaires ou permanents. 
</t>
        </r>
        <r>
          <rPr>
            <b/>
            <sz val="11"/>
            <color indexed="81"/>
            <rFont val="Tahoma"/>
            <family val="2"/>
          </rPr>
          <t xml:space="preserve">Voici quelques exemples d'enjeux locaux qui peuvent être associés aux cibles de l'ODD 2 : </t>
        </r>
        <r>
          <rPr>
            <sz val="11"/>
            <color indexed="81"/>
            <rFont val="Tahoma"/>
            <family val="2"/>
          </rPr>
          <t xml:space="preserve">
-Prix élevés des aliments
-Diminution de la qualité nutritionnelle des aliments disponibles localement
-Baisse de productivité des sols causés par les pratiques agricoles non durables
-Impacts des changements climatiques sur la productivité agricole
-Dépendance aux marchés extérieurs
-Perte de diversité génétique dans les cultures locales
-Conséquences du dumping agroalimentaire
-Impacts écologiques de l'agriculture
-Manque de relève agricole
-Appropriation des terres par des acteurs externes
-Etc.</t>
        </r>
      </text>
    </comment>
    <comment ref="G3" authorId="0" shapeId="0" xr:uid="{00000000-0006-0000-1400-000002000000}">
      <text>
        <r>
          <rPr>
            <sz val="11"/>
            <color indexed="81"/>
            <rFont val="Tahoma"/>
            <family val="2"/>
          </rPr>
          <t xml:space="preserve">
Inscrire dans cette colonne les actions et mesures qui ont déjà été planifiées ou mises en œuvre par la collectivité locale qui peuvent contribuer à l'atteinte de cette cible. 
C'est en quelque sorte une justification du niveau d'atteinte de la cible, une cbile atteinte devrait pouvoir s'expliquer par plusieurs éléments positifs déjà présents au niveau local.
Utilisez l'ensemble des informations à votre dispositions pour documenter cette section.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indicateurs de suivi pertinents
-Les financements disponibles
</t>
        </r>
      </text>
    </comment>
    <comment ref="I3" authorId="0" shapeId="0" xr:uid="{00000000-0006-0000-1400-000003000000}">
      <text>
        <r>
          <rPr>
            <sz val="11"/>
            <color indexed="81"/>
            <rFont val="Tahoma"/>
            <family val="2"/>
          </rPr>
          <t xml:space="preserve">
Inscrire dans cette colonne tous les commentaires pertinent en lien avec les compétences pour l'action de la collectivité locale en lien avec chaque cible. 
C'est en quelque sorte une justification du niveau de compétence que vous avez déterminé. Ces justifications doivent référer aux capacités d'action réelles sur le terrain, et non exclusivement à la situation prévue dans les textes législatif. 
Précisez par exemple : 
- La nature des compétences déléguées à l'échelon local;
- Les ressources humaines, financières et techniques disponibles à l'échelle locale;
- Les partenaires en place à l'échelle locale qui peuvent agir sur la cible;
- La nature des relations avec l'État concernant les enjeux de la cible.</t>
        </r>
        <r>
          <rPr>
            <sz val="10"/>
            <color indexed="81"/>
            <rFont val="Tahoma"/>
            <family val="2"/>
          </rPr>
          <t xml:space="preserve">
</t>
        </r>
      </text>
    </comment>
    <comment ref="BJ3" authorId="0" shapeId="0" xr:uid="{00000000-0006-0000-1400-000004000000}">
      <text>
        <r>
          <rPr>
            <sz val="11"/>
            <color indexed="81"/>
            <rFont val="Tahoma"/>
            <family val="2"/>
          </rPr>
          <t xml:space="preserve">
</t>
        </r>
        <r>
          <rPr>
            <sz val="12"/>
            <color indexed="81"/>
            <rFont val="Tahoma"/>
            <family val="2"/>
          </rPr>
          <t xml:space="preserve">Inscrivez ici les nouvelles suggestions de stratégies d'action pouvant contribuer à l'atteinte de la cible au niveau local. 
Ces nouvelles pistes d'action peuvent émerger des étapes subséquentes à l'analyse. 
Les propositions devront par la suite faire l'objet d'un processus de priorisation. Les actions retenues devront faire l'objet d'une analyse de faisabilité et d'impact. </t>
        </r>
      </text>
    </comment>
    <comment ref="BK3" authorId="0" shapeId="0" xr:uid="{00000000-0006-0000-1400-000005000000}">
      <text>
        <r>
          <rPr>
            <sz val="11"/>
            <color indexed="81"/>
            <rFont val="Tahoma"/>
            <family val="2"/>
          </rPr>
          <t xml:space="preserve">
Exposer dans cette colonne des interrelations potentielles entre les cibles. Mettre en exergue ici d'autres cibles sur lesquelles les actions spécifiques proposées sont susceptibles d'avoir un impact positif. 
Pour déterminer ces synegies, il pourrait être de se référer au document de l'ICSU (2015) : Review of Targets for the Sustainable Development Goals: The Science Perspective.</t>
        </r>
      </text>
    </comment>
    <comment ref="C139" authorId="0" shapeId="0" xr:uid="{00000000-0006-0000-1400-000006000000}">
      <text>
        <r>
          <rPr>
            <b/>
            <sz val="9"/>
            <color indexed="81"/>
            <rFont val="Tahoma"/>
            <family val="2"/>
          </rPr>
          <t xml:space="preserve">Compte tenu des négociations menées dans le cadre de l’Organisation mondiale du commerce, du Programme de Doha pour le développement et du mandat ministériel de Hong Kong.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4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4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4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4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4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4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4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4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4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4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4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400-00000C000000}">
      <text>
        <r>
          <rPr>
            <b/>
            <sz val="11"/>
            <color indexed="81"/>
            <rFont val="Tahoma"/>
            <family val="2"/>
          </rPr>
          <t xml:space="preserve">Cette cible vise à : 
</t>
        </r>
        <r>
          <rPr>
            <sz val="11"/>
            <color indexed="81"/>
            <rFont val="Tahoma"/>
            <family val="2"/>
          </rPr>
          <t xml:space="preserve">Éliminer la faim. 
Faire en sorte que chacun ait accès tout au long de l’année à une alimentation saine, nutritive et suffisante, en particulier les personnes en situation vulnérable.
</t>
        </r>
      </text>
    </comment>
    <comment ref="G7" authorId="0" shapeId="0" xr:uid="{00000000-0006-0000-0400-00000D000000}">
      <text>
        <r>
          <rPr>
            <b/>
            <sz val="11"/>
            <color indexed="81"/>
            <rFont val="Tahoma"/>
            <family val="2"/>
          </rPr>
          <t xml:space="preserve">
Indicateurs proposés : 
</t>
        </r>
        <r>
          <rPr>
            <sz val="11"/>
            <color indexed="81"/>
            <rFont val="Tahoma"/>
            <family val="2"/>
          </rPr>
          <t>2.1.1 Prévalence de la sous-alimentation
2.1.2 Prévalence d’une insécurité alimentaire modérée ou grave, évaluée selon l’échelle de l’insécurité alimentaire fondée sur l’expérience</t>
        </r>
      </text>
    </comment>
    <comment ref="C8" authorId="0" shapeId="0" xr:uid="{00000000-0006-0000-0400-00000E000000}">
      <text>
        <r>
          <rPr>
            <b/>
            <sz val="11"/>
            <color indexed="81"/>
            <rFont val="Tahoma"/>
            <family val="2"/>
          </rPr>
          <t xml:space="preserve">Cette cible vise à : </t>
        </r>
        <r>
          <rPr>
            <sz val="11"/>
            <color indexed="81"/>
            <rFont val="Tahoma"/>
            <family val="2"/>
          </rPr>
          <t xml:space="preserve">
Mettre fin à toutes les formes de malnutrition. 
Répondre aux besoins nutritionnels des adolescentes, des femmes enceintes ou allaitantes et des personnes âgées.</t>
        </r>
      </text>
    </comment>
    <comment ref="G8" authorId="0" shapeId="0" xr:uid="{00000000-0006-0000-0400-00000F000000}">
      <text>
        <r>
          <rPr>
            <b/>
            <sz val="11"/>
            <color indexed="81"/>
            <rFont val="Tahoma"/>
            <family val="2"/>
          </rPr>
          <t xml:space="preserve">
Indicateurs proposés : </t>
        </r>
        <r>
          <rPr>
            <sz val="11"/>
            <color indexed="81"/>
            <rFont val="Tahoma"/>
            <family val="2"/>
          </rPr>
          <t xml:space="preserve">
2.2.1 Prévalence du retard de croissance (indice taille/âge inférieur à -2 écarts types par rapport à la moyenne des normes de croissance de l’enfant définies par l’OMS) chez les enfants de moins de 5 ans
2.2.2 Prévalence de la malnutrition (indice poids/taille supérieur à +2 écarts types ou inférieur à -2 écarts types par rapport à la moyenne des normes de croissance de l’enfant définies par l’OMS chez les enfants de moins de 5 ans, par forme (surpoids et émaciation)</t>
        </r>
      </text>
    </comment>
    <comment ref="C9" authorId="0" shapeId="0" xr:uid="{00000000-0006-0000-0400-000010000000}">
      <text>
        <r>
          <rPr>
            <b/>
            <sz val="11"/>
            <color indexed="81"/>
            <rFont val="Tahoma"/>
            <family val="2"/>
          </rPr>
          <t xml:space="preserve">Cette cible vise à : 
</t>
        </r>
        <r>
          <rPr>
            <sz val="11"/>
            <color indexed="81"/>
            <rFont val="Tahoma"/>
            <family val="2"/>
          </rPr>
          <t xml:space="preserve">Augmenter la productivité agricole et les revenus des petits producteurs alimentaires. 
Assurer l’égalité d’accès aux terres, aux autres ressources productives et intrants, au savoir, aux services financiers, aux marchés et aux possibilités d’ajout de valeur et d’emploi autres qu’agricoles 
</t>
        </r>
      </text>
    </comment>
    <comment ref="G9" authorId="0" shapeId="0" xr:uid="{00000000-0006-0000-0400-000011000000}">
      <text>
        <r>
          <rPr>
            <sz val="11"/>
            <color indexed="81"/>
            <rFont val="Tahoma"/>
            <family val="2"/>
          </rPr>
          <t xml:space="preserve">
</t>
        </r>
        <r>
          <rPr>
            <b/>
            <sz val="11"/>
            <color indexed="81"/>
            <rFont val="Tahoma"/>
            <family val="2"/>
          </rPr>
          <t xml:space="preserve">Indicateurs proposés : 
</t>
        </r>
        <r>
          <rPr>
            <sz val="11"/>
            <color indexed="81"/>
            <rFont val="Tahoma"/>
            <family val="2"/>
          </rPr>
          <t>2.3.1 Volume de production par unité de travail, en fonction de la taille de l’exploitation agricole, pastorale
ou forestière 
2.3.2 Revenu moyen des petits producteurs alimentaires, selon le sexe et le statut d ’autochtone</t>
        </r>
      </text>
    </comment>
    <comment ref="C10" authorId="0" shapeId="0" xr:uid="{00000000-0006-0000-0400-000012000000}">
      <text>
        <r>
          <rPr>
            <b/>
            <sz val="11"/>
            <color indexed="81"/>
            <rFont val="Tahoma"/>
            <family val="2"/>
          </rPr>
          <t>Cette cible vise à :</t>
        </r>
        <r>
          <rPr>
            <sz val="11"/>
            <color indexed="81"/>
            <rFont val="Tahoma"/>
            <family val="2"/>
          </rPr>
          <t xml:space="preserve"> 
Assurer la viabilité des systèmes de production alimentaire. Mettre en œuvre des pratiques agricoles résilientes qui permettent :
- d’accroître la productivité et la production
- de préserver des écosystèmes
- d'améliorer la qualité des terres et des sols
- de renforcer les capacités d’adaptation aux changements climatiques et aux phénomènes météorologiques extrêmes
</t>
        </r>
        <r>
          <rPr>
            <b/>
            <sz val="11"/>
            <color indexed="81"/>
            <rFont val="Tahoma"/>
            <family val="2"/>
          </rPr>
          <t xml:space="preserve">
</t>
        </r>
      </text>
    </comment>
    <comment ref="G10" authorId="0" shapeId="0" xr:uid="{00000000-0006-0000-0400-000013000000}">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 ref="C11" authorId="0" shapeId="0" xr:uid="{00000000-0006-0000-0400-000014000000}">
      <text>
        <r>
          <rPr>
            <b/>
            <sz val="11"/>
            <color indexed="81"/>
            <rFont val="Tahoma"/>
            <family val="2"/>
          </rPr>
          <t xml:space="preserve">Cette cible vise à : </t>
        </r>
        <r>
          <rPr>
            <sz val="11"/>
            <color indexed="81"/>
            <rFont val="Tahoma"/>
            <family val="2"/>
          </rPr>
          <t xml:space="preserve">
Préserver la diversité génétique des semences, des cultures et des animaux d’élevage ou domestiqués et des espèces sauvages apparentées. 
Garantir l’accès et le partage juste et équitable des avantages que présentent l’utilisation des ressources génétiques et du savoir traditionnel associé. 
</t>
        </r>
      </text>
    </comment>
    <comment ref="G11" authorId="0" shapeId="0" xr:uid="{00000000-0006-0000-04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2.5.1 Nombre de ressources génétiques animales et végétales destinées à l’alimentation et à l’agriculture sécurisées dans des installations de conservation à moyen ou à long terme
2.5.2 Proportion des variétés et races locales considérées comme en danger, hors de danger ou exposées à un risque d’extinction de niveau non connu</t>
        </r>
      </text>
    </comment>
    <comment ref="C12" authorId="0" shapeId="0" xr:uid="{00000000-0006-0000-0400-000016000000}">
      <text>
        <r>
          <rPr>
            <b/>
            <sz val="11"/>
            <color indexed="81"/>
            <rFont val="Tahoma"/>
            <family val="2"/>
          </rPr>
          <t xml:space="preserve">Cette cible vise à : </t>
        </r>
        <r>
          <rPr>
            <sz val="11"/>
            <color indexed="81"/>
            <rFont val="Tahoma"/>
            <family val="2"/>
          </rPr>
          <t xml:space="preserve">
Accroître l’investissement en faveur de l’infrastructure rurale, des services de recherche et de vulgarisation agricoles et de la mise au point de technologies et de banques de gènes de plantes et d’animaux d’élevage. 
Renforcer les capacités productives agricoles des pays en développement, en particulier des pays les moins avancés. 
</t>
        </r>
      </text>
    </comment>
    <comment ref="G12" authorId="0" shapeId="0" xr:uid="{00000000-0006-0000-04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2.a.1 Indice d’orientation agricole des dépenses publiques
2.a.2 Total des apports publics (aide publique au développement plus autres apports publics) alloués au  secteur agricole</t>
        </r>
      </text>
    </comment>
    <comment ref="C13" authorId="0" shapeId="0" xr:uid="{00000000-0006-0000-0400-000018000000}">
      <text>
        <r>
          <rPr>
            <b/>
            <sz val="11"/>
            <color indexed="81"/>
            <rFont val="Tahoma"/>
            <family val="2"/>
          </rPr>
          <t xml:space="preserve">Cette cible vise à : </t>
        </r>
        <r>
          <rPr>
            <sz val="11"/>
            <color indexed="81"/>
            <rFont val="Tahoma"/>
            <family val="2"/>
          </rPr>
          <t xml:space="preserve">
Corriger et prévenir les restrictions et distorsions commerciales sur les marchés agricoles mondiaux. 
Viser l'élimination parallèle de toutes les formes de subventions aux exportations agricoles et de toutes les mesures relatives aux exportations aux effets similaires.
</t>
        </r>
      </text>
    </comment>
    <comment ref="G13" authorId="0" shapeId="0" xr:uid="{00000000-0006-0000-0400-000019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2.b.1 Estimation du soutien à la production agricole
2.b.2 Subventions à l’exportation dans le secteur agricole</t>
        </r>
      </text>
    </comment>
    <comment ref="C14" authorId="0" shapeId="0" xr:uid="{00000000-0006-0000-0400-00001A000000}">
      <text>
        <r>
          <rPr>
            <b/>
            <sz val="11"/>
            <color indexed="81"/>
            <rFont val="Tahoma"/>
            <family val="2"/>
          </rPr>
          <t xml:space="preserve">Cette cible vise à : </t>
        </r>
        <r>
          <rPr>
            <sz val="11"/>
            <color indexed="81"/>
            <rFont val="Tahoma"/>
            <family val="2"/>
          </rPr>
          <t xml:space="preserve">
Adopter des mesures visant à assurer le bon fonctionnement des marchés de denrées alimentaires et des produits dérivés. 
Faciliter l’accès rapide aux informations relatives aux marchés, y compris les réserves alimentaires, afin de contribuer à limiter l’extrême volatilité du prix des denrées alimentaires. 
</t>
        </r>
      </text>
    </comment>
    <comment ref="G14" authorId="0" shapeId="0" xr:uid="{00000000-0006-0000-0400-00001B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2.c.1 Indicateur des anomalies tarifaires pour les denrées alimentaires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5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5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5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5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5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5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5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5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5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5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5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500-00000C000000}">
      <text>
        <r>
          <rPr>
            <b/>
            <sz val="11"/>
            <color indexed="81"/>
            <rFont val="Tahoma"/>
            <family val="2"/>
          </rPr>
          <t xml:space="preserve">Cette cible vise à : </t>
        </r>
        <r>
          <rPr>
            <sz val="11"/>
            <color indexed="81"/>
            <rFont val="Tahoma"/>
            <family val="2"/>
          </rPr>
          <t xml:space="preserve">
Faire passer le taux mondial de mortalité maternelle au-dessous de 70 pour 100 000 naissances vivantes 
</t>
        </r>
      </text>
    </comment>
    <comment ref="G7" authorId="0" shapeId="0" xr:uid="{00000000-0006-0000-05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3.1.1 Taux de mortalité maternelle
3.1.2 Proportion d’accouchements assistés par du personnel de santé qualifié</t>
        </r>
      </text>
    </comment>
    <comment ref="C8" authorId="0" shapeId="0" xr:uid="{00000000-0006-0000-0500-00000E000000}">
      <text>
        <r>
          <rPr>
            <b/>
            <sz val="11"/>
            <color indexed="81"/>
            <rFont val="Tahoma"/>
            <family val="2"/>
          </rPr>
          <t xml:space="preserve">Cette cible vise à : 
</t>
        </r>
        <r>
          <rPr>
            <sz val="11"/>
            <color indexed="81"/>
            <rFont val="Tahoma"/>
            <family val="2"/>
          </rPr>
          <t xml:space="preserve">D’ici à 2030, éliminer les décès évitables de nouveau-nés et d’enfants de moins de 5 ans 
</t>
        </r>
        <r>
          <rPr>
            <b/>
            <sz val="11"/>
            <color indexed="81"/>
            <rFont val="Tahoma"/>
            <family val="2"/>
          </rPr>
          <t xml:space="preserve">
</t>
        </r>
      </text>
    </comment>
    <comment ref="G8" authorId="0" shapeId="0" xr:uid="{00000000-0006-0000-0500-00000F000000}">
      <text>
        <r>
          <rPr>
            <b/>
            <sz val="11"/>
            <color indexed="81"/>
            <rFont val="Tahoma"/>
            <family val="2"/>
          </rPr>
          <t xml:space="preserve">
Indicateurs proposés : </t>
        </r>
        <r>
          <rPr>
            <sz val="11"/>
            <color indexed="81"/>
            <rFont val="Tahoma"/>
            <family val="2"/>
          </rPr>
          <t xml:space="preserve">
3.2.1 Taux de mortalité des enfants de moins de 5 ans
3.2.2 Taux de mortalité néonatale</t>
        </r>
      </text>
    </comment>
    <comment ref="C9" authorId="0" shapeId="0" xr:uid="{00000000-0006-0000-0500-000010000000}">
      <text>
        <r>
          <rPr>
            <b/>
            <sz val="11"/>
            <color indexed="81"/>
            <rFont val="Tahoma"/>
            <family val="2"/>
          </rPr>
          <t xml:space="preserve">Cette cible vise à : </t>
        </r>
        <r>
          <rPr>
            <sz val="11"/>
            <color indexed="81"/>
            <rFont val="Tahoma"/>
            <family val="2"/>
          </rPr>
          <t xml:space="preserve">
Mettre fin à l’épidémie de sida, à la tuberculose, au paludisme et aux maladies tropicales négligées 
Combattre l’hépatite, les maladies transmises par l’eau et autres maladies transmissibles 
</t>
        </r>
      </text>
    </comment>
    <comment ref="G9" authorId="0" shapeId="0" xr:uid="{00000000-0006-0000-0500-000011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3.3.1 Nombre de nouvelles infections à VIH pour 1 000 personnes séronégatives, par sexe, âge et principaux groupes de population
3.3.2 Incidence de la tuberculose pour 1 000 habitants
3.3.3 Incidence du paludisme pour 1 000 habitants
3.3.4 Incidence de l’hépatite B pour 100 000 habitants
3.3.5 Nombre de personnes pour lesquelles des interventions contre les maladies tropicales négligées sont nécessaires</t>
        </r>
      </text>
    </comment>
    <comment ref="C10" authorId="0" shapeId="0" xr:uid="{00000000-0006-0000-0500-000012000000}">
      <text>
        <r>
          <rPr>
            <b/>
            <sz val="11"/>
            <color indexed="81"/>
            <rFont val="Tahoma"/>
            <family val="2"/>
          </rPr>
          <t xml:space="preserve">Cette cible vise à : </t>
        </r>
        <r>
          <rPr>
            <sz val="11"/>
            <color indexed="81"/>
            <rFont val="Tahoma"/>
            <family val="2"/>
          </rPr>
          <t xml:space="preserve">
Réduire le taux de mortalité prématurée due à des maladies non transmissibles 
Promouvoir la santé mentale et le bien-être 
</t>
        </r>
      </text>
    </comment>
    <comment ref="G10" authorId="0" shapeId="0" xr:uid="{00000000-0006-0000-0500-000013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3.4.1 Taux de mortalité attribuable à des maladies cardiovasculaires, au cancer, au diabète ou à des maladies respiratoires chroniques
3.4.2 Taux de mortalité par suicide</t>
        </r>
      </text>
    </comment>
    <comment ref="C11" authorId="0" shapeId="0" xr:uid="{00000000-0006-0000-0500-000014000000}">
      <text>
        <r>
          <rPr>
            <b/>
            <sz val="11"/>
            <color indexed="81"/>
            <rFont val="Tahoma"/>
            <family val="2"/>
          </rPr>
          <t xml:space="preserve">Cette cible vise à : </t>
        </r>
        <r>
          <rPr>
            <sz val="11"/>
            <color indexed="81"/>
            <rFont val="Tahoma"/>
            <family val="2"/>
          </rPr>
          <t xml:space="preserve">
Renforcer la prévention et le traitement de l’abus de substances psychoactives, notamment de stupéfiants et d’alcool 
</t>
        </r>
      </text>
    </comment>
    <comment ref="G11" authorId="0" shapeId="0" xr:uid="{00000000-0006-0000-05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3.5.1 Couverture des interventions thérapeutiques (services pharmacologiques, psychosociaux, de désintoxication et de postcure) pour les troubles liés à
la toxicomanie
3.5.2 Abus d’alcool, défini en fonction du contexte national par la consommation d ’alcool pur (en litres) par habitant (âgé de 15 ans ou plus) au cours d ’une
année civile</t>
        </r>
      </text>
    </comment>
    <comment ref="C12" authorId="0" shapeId="0" xr:uid="{00000000-0006-0000-0500-000016000000}">
      <text>
        <r>
          <rPr>
            <b/>
            <sz val="11"/>
            <color indexed="81"/>
            <rFont val="Tahoma"/>
            <family val="2"/>
          </rPr>
          <t xml:space="preserve">Cette cible vise à : </t>
        </r>
        <r>
          <rPr>
            <sz val="11"/>
            <color indexed="81"/>
            <rFont val="Tahoma"/>
            <family val="2"/>
          </rPr>
          <t xml:space="preserve">
Diminuer le nombre de décès et de blessures dus à des accidents de la route 
</t>
        </r>
      </text>
    </comment>
    <comment ref="G12" authorId="0" shapeId="0" xr:uid="{00000000-0006-0000-05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3.6.1 Taux de mortalité lié aux accidents de la route</t>
        </r>
      </text>
    </comment>
    <comment ref="C13" authorId="0" shapeId="0" xr:uid="{00000000-0006-0000-0500-000018000000}">
      <text>
        <r>
          <rPr>
            <b/>
            <sz val="11"/>
            <color indexed="81"/>
            <rFont val="Tahoma"/>
            <family val="2"/>
          </rPr>
          <t xml:space="preserve">Cette cible vise à : </t>
        </r>
        <r>
          <rPr>
            <sz val="11"/>
            <color indexed="81"/>
            <rFont val="Tahoma"/>
            <family val="2"/>
          </rPr>
          <t xml:space="preserve">
Assurer l’accès à des services de soins de santé sexuelle et procréative, 
Assurer la prise en compte de la santé procréative dans les stratégies et programmes nationaux 
</t>
        </r>
      </text>
    </comment>
    <comment ref="G13" authorId="0" shapeId="0" xr:uid="{00000000-0006-0000-0500-000019000000}">
      <text>
        <r>
          <rPr>
            <sz val="11"/>
            <color indexed="81"/>
            <rFont val="Tahoma"/>
            <family val="2"/>
          </rPr>
          <t xml:space="preserve">
I</t>
        </r>
        <r>
          <rPr>
            <b/>
            <sz val="11"/>
            <color indexed="81"/>
            <rFont val="Tahoma"/>
            <family val="2"/>
          </rPr>
          <t xml:space="preserve">ndicateurs proposés : </t>
        </r>
        <r>
          <rPr>
            <sz val="11"/>
            <color indexed="81"/>
            <rFont val="Tahoma"/>
            <family val="2"/>
          </rPr>
          <t xml:space="preserve">
3.7.1 Proportion de femmes en âge de procréer (15 à 49 ans) qui utilisent des méthodes modernes de planification familiale
3.7.2 Taux de natalité chez les adolescentes (10 à 14 ans et 15 à 19 ans) pour 1 000 adolescentes du même groupe d’âge</t>
        </r>
      </text>
    </comment>
    <comment ref="C14" authorId="0" shapeId="0" xr:uid="{00000000-0006-0000-0500-00001A000000}">
      <text>
        <r>
          <rPr>
            <b/>
            <sz val="11"/>
            <color indexed="81"/>
            <rFont val="Tahoma"/>
            <family val="2"/>
          </rPr>
          <t>Cette cible vise à :</t>
        </r>
        <r>
          <rPr>
            <sz val="11"/>
            <color indexed="81"/>
            <rFont val="Tahoma"/>
            <family val="2"/>
          </rPr>
          <t xml:space="preserve">
Faire en sorte que chacun bénéficie d’une assurance donnant accès à des services de santé, des médicaments et des vaccins
</t>
        </r>
      </text>
    </comment>
    <comment ref="G14" authorId="0" shapeId="0" xr:uid="{00000000-0006-0000-05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3.8.1 Couverture des services de santé essentiels (définie comme la couverture moyenne des services essentiels telle que déterminée par les interventions de
référence concernant notamment la santé procréative, maternelle, néonatale et infantile, les maladies infectieuses, les maladies non transmissibles, la capacité d’accueil et l’accessibilité des services pour la population en général et les plus défavorisés en particulier)
3.8.2 Nombre de personnes couvertes par une assurance maladie ou un système de santé public pour 1 000 habitants</t>
        </r>
      </text>
    </comment>
    <comment ref="C15" authorId="0" shapeId="0" xr:uid="{00000000-0006-0000-0500-00001C000000}">
      <text>
        <r>
          <rPr>
            <b/>
            <sz val="11"/>
            <color indexed="81"/>
            <rFont val="Tahoma"/>
            <family val="2"/>
          </rPr>
          <t xml:space="preserve">Cette cible vise à : 
</t>
        </r>
        <r>
          <rPr>
            <sz val="11"/>
            <color indexed="81"/>
            <rFont val="Tahoma"/>
            <family val="2"/>
          </rPr>
          <t xml:space="preserve">Réduire le nombre de décès et de maladies dus à des substances chimiques dangereuses et à la pollution et à la contamination de l’air, de l’eau et du sol 
</t>
        </r>
      </text>
    </comment>
    <comment ref="G15" authorId="0" shapeId="0" xr:uid="{00000000-0006-0000-0500-00001D000000}">
      <text>
        <r>
          <rPr>
            <sz val="11"/>
            <color indexed="81"/>
            <rFont val="Tahoma"/>
            <family val="2"/>
          </rPr>
          <t xml:space="preserve">
</t>
        </r>
        <r>
          <rPr>
            <b/>
            <sz val="11"/>
            <color indexed="81"/>
            <rFont val="Tahoma"/>
            <family val="2"/>
          </rPr>
          <t xml:space="preserve">Indicateurs proposés : 
</t>
        </r>
        <r>
          <rPr>
            <sz val="11"/>
            <color indexed="81"/>
            <rFont val="Tahoma"/>
            <family val="2"/>
          </rPr>
          <t>3.9.1 Taux de mortalité attribuable à la pollution de l’air dans les habitations et à la pollution de l ’air ambiant
3.9.2 Taux de mortalité attribuable à l’insalubrité de l’eau, aux déficiences du système d’assainissement et au manque d’hygiène (accès à des services WASH  inadéquats)
3.9.3 Taux de mortalité attribuable à un empoisonnement accidentel</t>
        </r>
        <r>
          <rPr>
            <sz val="9"/>
            <color indexed="81"/>
            <rFont val="Tahoma"/>
            <family val="2"/>
          </rPr>
          <t xml:space="preserve">
</t>
        </r>
      </text>
    </comment>
    <comment ref="C16" authorId="0" shapeId="0" xr:uid="{00000000-0006-0000-0500-00001E000000}">
      <text>
        <r>
          <rPr>
            <b/>
            <sz val="11"/>
            <color indexed="81"/>
            <rFont val="Tahoma"/>
            <family val="2"/>
          </rPr>
          <t xml:space="preserve">Cette cible vise à : 
</t>
        </r>
        <r>
          <rPr>
            <sz val="11"/>
            <color indexed="81"/>
            <rFont val="Tahoma"/>
            <family val="2"/>
          </rPr>
          <t xml:space="preserve">Renforcer l’application de la Convention-cadre de l’Organisation mondiale de la Santé pour la lutte antitabac
</t>
        </r>
      </text>
    </comment>
    <comment ref="G16" authorId="0" shapeId="0" xr:uid="{00000000-0006-0000-0500-00001F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3.a.1 Prévalence de la consommation actuelle de tabac chez les plus de 15 ans (taux comparatifs par âge)</t>
        </r>
      </text>
    </comment>
    <comment ref="C17" authorId="0" shapeId="0" xr:uid="{00000000-0006-0000-0500-000020000000}">
      <text>
        <r>
          <rPr>
            <b/>
            <sz val="11"/>
            <color indexed="81"/>
            <rFont val="Tahoma"/>
            <family val="2"/>
          </rPr>
          <t xml:space="preserve">Cette cible vise à : </t>
        </r>
        <r>
          <rPr>
            <sz val="11"/>
            <color indexed="81"/>
            <rFont val="Tahoma"/>
            <family val="2"/>
          </rPr>
          <t xml:space="preserve">
Appuyer la recherche et la mise au point de vaccins et de médicaments contre les maladies qui touchent les pays en développement
Donner accès à des médicaments et vaccins essentiels
</t>
        </r>
      </text>
    </comment>
    <comment ref="G17" authorId="0" shapeId="0" xr:uid="{00000000-0006-0000-0500-000021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3.b.1 Proportion de la population pouvant se procurer les médicaments et vaccins essentiels à un coût abordable et de façon pérenne
3.b.2 Montant total net de l’aide publique au développement consacré à la recherche médicale et aux soins de santé de base</t>
        </r>
      </text>
    </comment>
    <comment ref="C18" authorId="0" shapeId="0" xr:uid="{00000000-0006-0000-0500-000022000000}">
      <text>
        <r>
          <rPr>
            <b/>
            <sz val="11"/>
            <color indexed="81"/>
            <rFont val="Tahoma"/>
            <family val="2"/>
          </rPr>
          <t xml:space="preserve">Cette cible vise à : </t>
        </r>
        <r>
          <rPr>
            <sz val="11"/>
            <color indexed="81"/>
            <rFont val="Tahoma"/>
            <family val="2"/>
          </rPr>
          <t xml:space="preserve">
Accroître le budget de la santé 
Accroître le recrutement, le perfectionnement, la formation et le maintien en poste du personnel de santé
</t>
        </r>
      </text>
    </comment>
    <comment ref="G18" authorId="0" shapeId="0" xr:uid="{00000000-0006-0000-0500-000023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3.c.1 Densité et répartition du personnel de santé</t>
        </r>
      </text>
    </comment>
    <comment ref="C19" authorId="0" shapeId="0" xr:uid="{00000000-0006-0000-0500-000024000000}">
      <text>
        <r>
          <rPr>
            <b/>
            <sz val="11"/>
            <color indexed="81"/>
            <rFont val="Tahoma"/>
            <family val="2"/>
          </rPr>
          <t xml:space="preserve">Cette cible vise à : </t>
        </r>
        <r>
          <rPr>
            <sz val="11"/>
            <color indexed="81"/>
            <rFont val="Tahoma"/>
            <family val="2"/>
          </rPr>
          <t xml:space="preserve">
Renforcer les moyens en matière d’alerte rapide, de réduction des risques et de gestion des risques sanitaires
</t>
        </r>
      </text>
    </comment>
    <comment ref="G19" authorId="0" shapeId="0" xr:uid="{00000000-0006-0000-0500-000025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3.d.1 Application du Règlement sanitaire international (RSI) et préparation aux urgences sanitaires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6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6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6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6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6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6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 xml:space="preserve">
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6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6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6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6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6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600-00000C000000}">
      <text>
        <r>
          <rPr>
            <b/>
            <sz val="11"/>
            <color indexed="81"/>
            <rFont val="Tahoma"/>
            <family val="2"/>
          </rPr>
          <t xml:space="preserve">Cette cible vise à : 
</t>
        </r>
        <r>
          <rPr>
            <sz val="11"/>
            <color indexed="81"/>
            <rFont val="Tahoma"/>
            <family val="2"/>
          </rPr>
          <t xml:space="preserve">Faire en sorte que toutes les filles et tous les garçons suivent un cycle complet d’enseignement primaire et secondaire
</t>
        </r>
      </text>
    </comment>
    <comment ref="G7" authorId="0" shapeId="0" xr:uid="{00000000-0006-0000-06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4.1.1 Proportion d’enfants et de jeunes : 
a) en cours élémentaire; 
b) en fin de cycle primaire; 
c) en fin de premier cycle du secondaire qui maîtrisent au moins les normes d’aptitudes minimales en i) lecture et ii) mathématiques, par sexe</t>
        </r>
      </text>
    </comment>
    <comment ref="C8" authorId="0" shapeId="0" xr:uid="{00000000-0006-0000-0600-00000E000000}">
      <text>
        <r>
          <rPr>
            <b/>
            <sz val="11"/>
            <color indexed="81"/>
            <rFont val="Tahoma"/>
            <family val="2"/>
          </rPr>
          <t xml:space="preserve">Cette cible vise à :
</t>
        </r>
        <r>
          <rPr>
            <sz val="11"/>
            <color indexed="81"/>
            <rFont val="Tahoma"/>
            <family val="2"/>
          </rPr>
          <t xml:space="preserve">Faire en sorte que tous aient accès à des activités de développement et de soins de la petite enfance et à une éducation préscolaire de qualité
</t>
        </r>
      </text>
    </comment>
    <comment ref="G8" authorId="0" shapeId="0" xr:uid="{00000000-0006-0000-0600-00000F000000}">
      <text>
        <r>
          <rPr>
            <sz val="11"/>
            <color indexed="81"/>
            <rFont val="Tahoma"/>
            <family val="2"/>
          </rPr>
          <t xml:space="preserve">
</t>
        </r>
        <r>
          <rPr>
            <b/>
            <sz val="11"/>
            <color indexed="81"/>
            <rFont val="Tahoma"/>
            <family val="2"/>
          </rPr>
          <t xml:space="preserve">Indicateurs proposés : 
</t>
        </r>
        <r>
          <rPr>
            <sz val="11"/>
            <color indexed="81"/>
            <rFont val="Tahoma"/>
            <family val="2"/>
          </rPr>
          <t>4.2.1 Proportion d’enfants de moins de 5 ans dont le développement est en bonne voie en matière de santé, d’apprentissage et de bien-être psychosocial, par sexe
4.2.2 Taux de participation à des activités organisées d’apprentissage (un an avant l’âge officiel de scolarisation dans le primaire), par sexe</t>
        </r>
      </text>
    </comment>
    <comment ref="C9" authorId="0" shapeId="0" xr:uid="{00000000-0006-0000-0600-000010000000}">
      <text>
        <r>
          <rPr>
            <b/>
            <sz val="11"/>
            <color indexed="81"/>
            <rFont val="Tahoma"/>
            <family val="2"/>
          </rPr>
          <t xml:space="preserve">Cette cible vise à : </t>
        </r>
        <r>
          <rPr>
            <sz val="11"/>
            <color indexed="81"/>
            <rFont val="Tahoma"/>
            <family val="2"/>
          </rPr>
          <t xml:space="preserve">
Faire en sorte que tous aient accès à un enseignement technique, professionnel ou tertiaire, y compris universitaire
</t>
        </r>
      </text>
    </comment>
    <comment ref="G9" authorId="0" shapeId="0" xr:uid="{00000000-0006-0000-0600-000011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4.3.1 Taux de participation des jeunes et des adultes à un programme d’éducation et de formation scolaire ou non scolaire au cours des 12 mois précédents, par sexe</t>
        </r>
      </text>
    </comment>
    <comment ref="C10" authorId="0" shapeId="0" xr:uid="{00000000-0006-0000-0600-000012000000}">
      <text>
        <r>
          <rPr>
            <b/>
            <sz val="11"/>
            <color indexed="81"/>
            <rFont val="Tahoma"/>
            <family val="2"/>
          </rPr>
          <t xml:space="preserve">Cette cible vise à : 
</t>
        </r>
        <r>
          <rPr>
            <sz val="11"/>
            <color indexed="81"/>
            <rFont val="Tahoma"/>
            <family val="2"/>
          </rPr>
          <t xml:space="preserve">Augmenter le nombre de jeunes et d’adultes disposant des compétences nécessaires à l’obtention d’un travail décent et à l’entrepreneuriat 
</t>
        </r>
      </text>
    </comment>
    <comment ref="G10" authorId="0" shapeId="0" xr:uid="{00000000-0006-0000-0600-000013000000}">
      <text>
        <r>
          <rPr>
            <sz val="11"/>
            <color indexed="81"/>
            <rFont val="Tahoma"/>
            <family val="2"/>
          </rPr>
          <t xml:space="preserve">
</t>
        </r>
        <r>
          <rPr>
            <b/>
            <sz val="11"/>
            <color indexed="81"/>
            <rFont val="Tahoma"/>
            <family val="2"/>
          </rPr>
          <t xml:space="preserve">Indicateurs proposés : 
</t>
        </r>
        <r>
          <rPr>
            <sz val="11"/>
            <color indexed="81"/>
            <rFont val="Tahoma"/>
            <family val="2"/>
          </rPr>
          <t>4.4.1 Proportion de jeunes et d’adultes ayant des compétences en informatique et en communication, par type de compétence</t>
        </r>
        <r>
          <rPr>
            <sz val="9"/>
            <color indexed="81"/>
            <rFont val="Tahoma"/>
            <family val="2"/>
          </rPr>
          <t xml:space="preserve">
</t>
        </r>
      </text>
    </comment>
    <comment ref="C11" authorId="0" shapeId="0" xr:uid="{00000000-0006-0000-0600-000014000000}">
      <text>
        <r>
          <rPr>
            <b/>
            <sz val="11"/>
            <color indexed="81"/>
            <rFont val="Tahoma"/>
            <family val="2"/>
          </rPr>
          <t xml:space="preserve">Cette cible vise à : 
</t>
        </r>
        <r>
          <rPr>
            <sz val="11"/>
            <color indexed="81"/>
            <rFont val="Tahoma"/>
            <family val="2"/>
          </rPr>
          <t xml:space="preserve">Éliminer les inégalités entre les sexes dans le domaine de l’éducation 
Assurer l’égalité d’accès des personnes vulnérables à tous les niveaux d’enseignement et de formation professionnelle 
</t>
        </r>
      </text>
    </comment>
    <comment ref="G11" authorId="0" shapeId="0" xr:uid="{00000000-0006-0000-06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4.5.1 Indices de parité (femmes/hommes, urbain/rural, quintile inférieur/supérieur de richesse et autres paramètres tels que le handicap, le statut d ’autochtone et les situations de conflit, à mesure que les données deviennent disponibles) pour tous les indicateurs dans le domaine de l’éducation de cette liste pouvant être ventilés</t>
        </r>
      </text>
    </comment>
    <comment ref="C12" authorId="0" shapeId="0" xr:uid="{00000000-0006-0000-0600-000016000000}">
      <text>
        <r>
          <rPr>
            <b/>
            <sz val="11"/>
            <color indexed="81"/>
            <rFont val="Tahoma"/>
            <family val="2"/>
          </rPr>
          <t xml:space="preserve">Cette cible vise à : 
</t>
        </r>
        <r>
          <rPr>
            <sz val="11"/>
            <color indexed="81"/>
            <rFont val="Tahoma"/>
            <family val="2"/>
          </rPr>
          <t xml:space="preserve">Veiller à ce que tous sachent lire, écrire et compter 
</t>
        </r>
      </text>
    </comment>
    <comment ref="G12" authorId="0" shapeId="0" xr:uid="{00000000-0006-0000-06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4.6.1 Pourcentage de la population d’un groupe d’âge donné ayant les compétences voulues à au moins un niveau d’aptitude fixé 
a) en alphabétisme et 
b) numératie fonctionnels.</t>
        </r>
        <r>
          <rPr>
            <sz val="9"/>
            <color indexed="81"/>
            <rFont val="Tahoma"/>
            <family val="2"/>
          </rPr>
          <t xml:space="preserve">
</t>
        </r>
      </text>
    </comment>
    <comment ref="C13" authorId="0" shapeId="0" xr:uid="{00000000-0006-0000-0600-000018000000}">
      <text>
        <r>
          <rPr>
            <b/>
            <sz val="11"/>
            <color indexed="81"/>
            <rFont val="Tahoma"/>
            <family val="2"/>
          </rPr>
          <t xml:space="preserve">Cette cible vise à : 
</t>
        </r>
        <r>
          <rPr>
            <sz val="11"/>
            <color indexed="81"/>
            <rFont val="Tahoma"/>
            <family val="2"/>
          </rPr>
          <t xml:space="preserve">Faire en sorte que tous les élèves acquièrent les connaissances et compétences nécessaires pour promouvoir le développement durable
</t>
        </r>
      </text>
    </comment>
    <comment ref="G13" authorId="0" shapeId="0" xr:uid="{00000000-0006-0000-0600-000019000000}">
      <text>
        <r>
          <rPr>
            <b/>
            <sz val="11"/>
            <color indexed="81"/>
            <rFont val="Tahoma"/>
            <family val="2"/>
          </rPr>
          <t xml:space="preserve">
Indicateurs proposés : </t>
        </r>
        <r>
          <rPr>
            <sz val="11"/>
            <color indexed="81"/>
            <rFont val="Tahoma"/>
            <family val="2"/>
          </rPr>
          <t xml:space="preserve">
4.7.1 Degré d’intégration de i) l’éducation à la citoyenneté mondiale et ii) l’éducation au développement durable, y compris l’égalité des sexes et le respect des droits de l’homme, dans 
a) les politiques nationales d’éducation, 
b) les programmes d’enseignement, 
c) la formation des enseignants et 
c) l’évaluation des étudiants
</t>
        </r>
      </text>
    </comment>
    <comment ref="C14" authorId="0" shapeId="0" xr:uid="{00000000-0006-0000-0600-00001A000000}">
      <text>
        <r>
          <rPr>
            <b/>
            <sz val="11"/>
            <color indexed="81"/>
            <rFont val="Tahoma"/>
            <family val="2"/>
          </rPr>
          <t xml:space="preserve">Cette cible vise à : 
</t>
        </r>
        <r>
          <rPr>
            <sz val="11"/>
            <color indexed="81"/>
            <rFont val="Tahoma"/>
            <family val="2"/>
          </rPr>
          <t xml:space="preserve">Faire construire des établissements scolaires adaptés aux enfants, aux personnes handicapées et aux deux sexes 
Adapter les établissements existants à cette fin 
Fournir un cadre d’apprentissage sûr, exempt de violence et accessible à tous 
</t>
        </r>
      </text>
    </comment>
    <comment ref="G14" authorId="0" shapeId="0" xr:uid="{00000000-0006-0000-0600-00001B000000}">
      <text>
        <r>
          <rPr>
            <sz val="11"/>
            <color indexed="81"/>
            <rFont val="Tahoma"/>
            <family val="2"/>
          </rPr>
          <t xml:space="preserve">
</t>
        </r>
        <r>
          <rPr>
            <b/>
            <sz val="11"/>
            <color indexed="81"/>
            <rFont val="Tahoma"/>
            <family val="2"/>
          </rPr>
          <t xml:space="preserve">Indicateurs proposés : 
</t>
        </r>
        <r>
          <rPr>
            <sz val="11"/>
            <color indexed="81"/>
            <rFont val="Tahoma"/>
            <family val="2"/>
          </rPr>
          <t>4.a.1 Proportion d’établissements scolaires ayant accès à : 
a) l’électricité; 
b) l’Internet à des fins pédagogiques; 
c) des ordinateurs à des fins pédagogiques; 
d) des infrastructures et des matériels adaptés aux élèves handicapés; 
e) une alimentation de base en eau potable; 
f) des installations sanitaires de base séparées pour hommes et femmes; 
g) des équipements de base pour le lavage des mains [conformément aux indicateurs définis dans le cadre de l’initiative Eau, Assainissement et Hygiène pour tous (WASH)]</t>
        </r>
      </text>
    </comment>
    <comment ref="C15" authorId="0" shapeId="0" xr:uid="{00000000-0006-0000-0600-00001C000000}">
      <text>
        <r>
          <rPr>
            <b/>
            <sz val="11"/>
            <color indexed="81"/>
            <rFont val="Tahoma"/>
            <family val="2"/>
          </rPr>
          <t xml:space="preserve">Cette cible vise à : </t>
        </r>
        <r>
          <rPr>
            <sz val="11"/>
            <color indexed="81"/>
            <rFont val="Tahoma"/>
            <family val="2"/>
          </rPr>
          <t xml:space="preserve">
Augmenter le nombre de bourses d’études offertes pour financer le suivi d’études supérieures
</t>
        </r>
        <r>
          <rPr>
            <b/>
            <sz val="11"/>
            <color indexed="81"/>
            <rFont val="Tahoma"/>
            <family val="2"/>
          </rPr>
          <t xml:space="preserve">
</t>
        </r>
      </text>
    </comment>
    <comment ref="G15" authorId="0" shapeId="0" xr:uid="{00000000-0006-0000-0600-00001D000000}">
      <text>
        <r>
          <rPr>
            <b/>
            <sz val="11"/>
            <color indexed="81"/>
            <rFont val="Tahoma"/>
            <family val="2"/>
          </rPr>
          <t xml:space="preserve">
Indicateurs proposés : </t>
        </r>
        <r>
          <rPr>
            <sz val="11"/>
            <color indexed="81"/>
            <rFont val="Tahoma"/>
            <family val="2"/>
          </rPr>
          <t xml:space="preserve">
4.b.1 Volume de l’aide publique au développement consacrée aux bourses d’études, par secteur et type de formation</t>
        </r>
      </text>
    </comment>
    <comment ref="C16" authorId="0" shapeId="0" xr:uid="{00000000-0006-0000-0600-00001E000000}">
      <text>
        <r>
          <rPr>
            <b/>
            <sz val="11"/>
            <color indexed="81"/>
            <rFont val="Tahoma"/>
            <family val="2"/>
          </rPr>
          <t xml:space="preserve">Cette cible vise à : 
</t>
        </r>
        <r>
          <rPr>
            <sz val="11"/>
            <color indexed="81"/>
            <rFont val="Tahoma"/>
            <family val="2"/>
          </rPr>
          <t xml:space="preserve">Accroître le nombre d’enseignants qualifiés
</t>
        </r>
      </text>
    </comment>
    <comment ref="G16" authorId="0" shapeId="0" xr:uid="{00000000-0006-0000-0600-00001F000000}">
      <text>
        <r>
          <rPr>
            <sz val="11"/>
            <color indexed="81"/>
            <rFont val="Tahoma"/>
            <family val="2"/>
          </rPr>
          <t xml:space="preserve">
</t>
        </r>
        <r>
          <rPr>
            <b/>
            <sz val="11"/>
            <color indexed="81"/>
            <rFont val="Tahoma"/>
            <family val="2"/>
          </rPr>
          <t xml:space="preserve">Indicateurs proposés : 
</t>
        </r>
        <r>
          <rPr>
            <sz val="11"/>
            <color indexed="81"/>
            <rFont val="Tahoma"/>
            <family val="2"/>
          </rPr>
          <t>4.c.1 Proportion d’enseignants dans : 
a) le préscolaire; 
b) le cycle primaire; 
c) le premier cycle du secondaire; et 
d) le deuxième cycle du secondaire qui ont suivi (avant leur entrée en fonction ou en cours d’activité) au moins les formations organisées à leur intention (notamment dans le domaine pédagogique) qui sont requises pour pouvoir enseigner au niveau pertinent dans un pays donné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7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7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7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7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7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7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 xml:space="preserve">
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7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7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7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7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7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700-00000C000000}">
      <text>
        <r>
          <rPr>
            <b/>
            <sz val="11"/>
            <color indexed="81"/>
            <rFont val="Tahoma"/>
            <family val="2"/>
          </rPr>
          <t xml:space="preserve">Cette cible vise à : </t>
        </r>
        <r>
          <rPr>
            <sz val="11"/>
            <color indexed="81"/>
            <rFont val="Tahoma"/>
            <family val="2"/>
          </rPr>
          <t xml:space="preserve">
Mettre fin à toutes les formes de discrimination à l’égard des femmes et des filles 
</t>
        </r>
      </text>
    </comment>
    <comment ref="G7" authorId="0" shapeId="0" xr:uid="{00000000-0006-0000-07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5.1.1 Présence ou absence d’un cadre juridique visant à promouvoir, faire respecter et suivre l’application des principes d’égalité des sexes et de non-discrimination fondée sur le sexe</t>
        </r>
      </text>
    </comment>
    <comment ref="C8" authorId="0" shapeId="0" xr:uid="{00000000-0006-0000-0700-00000E000000}">
      <text>
        <r>
          <rPr>
            <b/>
            <sz val="11"/>
            <color indexed="81"/>
            <rFont val="Tahoma"/>
            <family val="2"/>
          </rPr>
          <t xml:space="preserve">Cette cible vise à : 
</t>
        </r>
        <r>
          <rPr>
            <sz val="11"/>
            <color indexed="81"/>
            <rFont val="Tahoma"/>
            <family val="2"/>
          </rPr>
          <t xml:space="preserve">Éliminer toutes les formes de violence faite aux femmes et aux filles
Éliminer la traite et l’exploitation sexuelle et d’autres types d’exploitation 
</t>
        </r>
      </text>
    </comment>
    <comment ref="G8" authorId="0" shapeId="0" xr:uid="{00000000-0006-0000-0700-00000F000000}">
      <text>
        <r>
          <rPr>
            <sz val="11"/>
            <color indexed="81"/>
            <rFont val="Tahoma"/>
            <family val="2"/>
          </rPr>
          <t xml:space="preserve">
</t>
        </r>
        <r>
          <rPr>
            <b/>
            <sz val="11"/>
            <color indexed="81"/>
            <rFont val="Tahoma"/>
            <family val="2"/>
          </rPr>
          <t xml:space="preserve">Indicateurs proposés : 
</t>
        </r>
        <r>
          <rPr>
            <sz val="11"/>
            <color indexed="81"/>
            <rFont val="Tahoma"/>
            <family val="2"/>
          </rPr>
          <t>5.2.1 Proportion de femmes et de filles âgées de 15 ans ou plus ayant vécu en couple victimes de violences physiques, sexuelles ou psychologiques infligées au cours des 12 mois précédents par leur partenaire actuel ou un ancien partenaire, par forme de violence et par âge
5.2.2 Proportion de femmes et de filles âgées de 15 ans ou plus victimes de violences sexuelles infligées au cours des 12 mois précédents par une personne autre que leur partenaire intime, par âge et lieu des faits</t>
        </r>
      </text>
    </comment>
    <comment ref="C9" authorId="0" shapeId="0" xr:uid="{00000000-0006-0000-0700-000010000000}">
      <text>
        <r>
          <rPr>
            <b/>
            <sz val="11"/>
            <color indexed="81"/>
            <rFont val="Tahoma"/>
            <family val="2"/>
          </rPr>
          <t xml:space="preserve">Cette cible vise à : </t>
        </r>
        <r>
          <rPr>
            <sz val="11"/>
            <color indexed="81"/>
            <rFont val="Tahoma"/>
            <family val="2"/>
          </rPr>
          <t xml:space="preserve">
Éliminer toutes les pratiques préjudiciables, telles que le mariage des enfants, le mariage précoce ou forcé et la mutilation génitale féminine 
</t>
        </r>
      </text>
    </comment>
    <comment ref="G9" authorId="0" shapeId="0" xr:uid="{00000000-0006-0000-0700-000011000000}">
      <text>
        <r>
          <rPr>
            <b/>
            <sz val="11"/>
            <color indexed="81"/>
            <rFont val="Tahoma"/>
            <family val="2"/>
          </rPr>
          <t xml:space="preserve">
Indicateurs proposés : </t>
        </r>
        <r>
          <rPr>
            <sz val="11"/>
            <color indexed="81"/>
            <rFont val="Tahoma"/>
            <family val="2"/>
          </rPr>
          <t xml:space="preserve">
5.3.1 Proportion de femmes âgées de 20 à 24 ans qui étaient mariées ou en couple avant l’âge de 15 ans ou de 18 ans
5.3.2 Proportion de filles et de femmes âgées de 15 à 49 ans ayant subi une mutilation ou une ablation génitale, par âge</t>
        </r>
      </text>
    </comment>
    <comment ref="C10" authorId="0" shapeId="0" xr:uid="{00000000-0006-0000-0700-000012000000}">
      <text>
        <r>
          <rPr>
            <b/>
            <sz val="11"/>
            <color indexed="81"/>
            <rFont val="Tahoma"/>
            <family val="2"/>
          </rPr>
          <t xml:space="preserve">Cette cible vise à : </t>
        </r>
        <r>
          <rPr>
            <sz val="11"/>
            <color indexed="81"/>
            <rFont val="Tahoma"/>
            <family val="2"/>
          </rPr>
          <t xml:space="preserve">
Faire une place aux soins et travaux domestiques non rémunérés et les valoriser
Faire la promotion du partage des responsabilités dans le ménage et la famille
</t>
        </r>
      </text>
    </comment>
    <comment ref="G10" authorId="0" shapeId="0" xr:uid="{00000000-0006-0000-0700-000013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5.4.1 Proportion du temps consacré à des soins et travaux domestiques non rémunérés, par sexe, âge et lieu de résidence</t>
        </r>
      </text>
    </comment>
    <comment ref="C11" authorId="0" shapeId="0" xr:uid="{00000000-0006-0000-0700-000014000000}">
      <text>
        <r>
          <rPr>
            <b/>
            <sz val="11"/>
            <color indexed="81"/>
            <rFont val="Tahoma"/>
            <family val="2"/>
          </rPr>
          <t xml:space="preserve">Cette cible vise à : 
</t>
        </r>
        <r>
          <rPr>
            <sz val="11"/>
            <color indexed="81"/>
            <rFont val="Tahoma"/>
            <family val="2"/>
          </rPr>
          <t xml:space="preserve">Garantir la participation des femmes aux fonctions de direction dans la vie politique, économique et publique 
</t>
        </r>
      </text>
    </comment>
    <comment ref="G11" authorId="0" shapeId="0" xr:uid="{00000000-0006-0000-07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5.5.1 Proportion de sièges occupés par des femmes dans les parlements nationaux et les administrations locales
5.5.2 Proportion de femmes occupant des postes de direction</t>
        </r>
      </text>
    </comment>
    <comment ref="C12" authorId="0" shapeId="0" xr:uid="{00000000-0006-0000-0700-000016000000}">
      <text>
        <r>
          <rPr>
            <b/>
            <sz val="11"/>
            <color indexed="81"/>
            <rFont val="Tahoma"/>
            <family val="2"/>
          </rPr>
          <t xml:space="preserve">Cette cible vise à : </t>
        </r>
        <r>
          <rPr>
            <sz val="11"/>
            <color indexed="81"/>
            <rFont val="Tahoma"/>
            <family val="2"/>
          </rPr>
          <t xml:space="preserve">
Assurer l’accès aux soins de santé sexuelle et procréative 
Faire en sorte que chacun puisse exercer ses droits en matière de procréation
</t>
        </r>
      </text>
    </comment>
    <comment ref="G12" authorId="0" shapeId="0" xr:uid="{00000000-0006-0000-07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5.6.1 Proportion de femmes âgées de 15 à 49 ans prenant, en connaissance de cause, leurs propres décisions concernant leurs relations sexuelles, l’utilisation de contraceptifs et les soins de santé procréative
5.6.2 Nombre de pays dotés de textes législatifs et réglementaires garantissant aux femmes âgées de 15 à 49 ans l’accès aux soins de santé sexuelle et procréative, ainsi qu’à des informations et une éducation dans ce domaine</t>
        </r>
      </text>
    </comment>
    <comment ref="C13" authorId="0" shapeId="0" xr:uid="{00000000-0006-0000-0700-000018000000}">
      <text>
        <r>
          <rPr>
            <b/>
            <sz val="11"/>
            <color indexed="81"/>
            <rFont val="Tahoma"/>
            <family val="2"/>
          </rPr>
          <t xml:space="preserve">Cette cible vise à : </t>
        </r>
        <r>
          <rPr>
            <sz val="11"/>
            <color indexed="81"/>
            <rFont val="Tahoma"/>
            <family val="2"/>
          </rPr>
          <t xml:space="preserve">
Donner aux femmes les mêmes droits 
-aux ressources économiques, 
-à l’accès à la propriété et au contrôle des terres 
-aux services financiers, à l’héritage et aux ressources naturelles
</t>
        </r>
      </text>
    </comment>
    <comment ref="G13" authorId="0" shapeId="0" xr:uid="{00000000-0006-0000-0700-000019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5.a.1 
a) Proportion de la population agricole totale ayant des droits de propriété ou des droits garantis sur des terres agricoles, par sexe; 
b) proportion de femmes parmi les titulaires de droits de propriété ou de droits garantis sur des terrains agricoles, par types de droit
5.a.2 Proportion de pays dotés d’un cadre juridique (y compris le droit coutumier) garantissant aux femmes les mêmes droits que les hommes en matière d’accès à la propriété ou au contrôle des terres</t>
        </r>
      </text>
    </comment>
    <comment ref="C14" authorId="0" shapeId="0" xr:uid="{00000000-0006-0000-0700-00001A000000}">
      <text>
        <r>
          <rPr>
            <b/>
            <sz val="11"/>
            <color indexed="81"/>
            <rFont val="Tahoma"/>
            <family val="2"/>
          </rPr>
          <t xml:space="preserve">Cette cible vise à : </t>
        </r>
        <r>
          <rPr>
            <sz val="11"/>
            <color indexed="81"/>
            <rFont val="Tahoma"/>
            <family val="2"/>
          </rPr>
          <t xml:space="preserve">
Renforcer l’utilisation des technologies pour promouvoir l’autonomisation des femmes 
</t>
        </r>
      </text>
    </comment>
    <comment ref="G14" authorId="0" shapeId="0" xr:uid="{00000000-0006-0000-0700-00001B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5.b.1 Proportion de la population possédant un téléphone portable, par sexe</t>
        </r>
      </text>
    </comment>
    <comment ref="C15" authorId="0" shapeId="0" xr:uid="{00000000-0006-0000-0700-00001C000000}">
      <text>
        <r>
          <rPr>
            <b/>
            <sz val="11"/>
            <color indexed="81"/>
            <rFont val="Tahoma"/>
            <family val="2"/>
          </rPr>
          <t xml:space="preserve">Cette cible vise à : </t>
        </r>
        <r>
          <rPr>
            <sz val="11"/>
            <color indexed="81"/>
            <rFont val="Tahoma"/>
            <family val="2"/>
          </rPr>
          <t xml:space="preserve">
Adopter des politiques et des dispositions législatives en faveur de la promotion de l’égalité des sexes et de l’autonomisation des femmes et des filles 
Renforcer celles qui existent 
</t>
        </r>
      </text>
    </comment>
    <comment ref="G15" authorId="0" shapeId="0" xr:uid="{00000000-0006-0000-0700-00001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5.c.1 Proportion de pays dotés de systèmes permettant de suivre et de rendre public le montant des ressources allouées à l’égalité des sexes et à l’autonomisation des femmes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8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8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8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8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8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8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8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8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8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8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plan.  </t>
        </r>
      </text>
    </comment>
    <comment ref="AY5" authorId="0" shapeId="0" xr:uid="{00000000-0006-0000-08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800-00000C000000}">
      <text>
        <r>
          <rPr>
            <b/>
            <sz val="11"/>
            <color indexed="81"/>
            <rFont val="Tahoma"/>
            <family val="2"/>
          </rPr>
          <t xml:space="preserve">Cette cible vise à : </t>
        </r>
        <r>
          <rPr>
            <sz val="11"/>
            <color indexed="81"/>
            <rFont val="Tahoma"/>
            <family val="2"/>
          </rPr>
          <t xml:space="preserve">
Assurer l'accès à l'eau potable
</t>
        </r>
      </text>
    </comment>
    <comment ref="G7" authorId="0" shapeId="0" xr:uid="{00000000-0006-0000-0800-00000D000000}">
      <text>
        <r>
          <rPr>
            <b/>
            <sz val="11"/>
            <color indexed="81"/>
            <rFont val="Tahoma"/>
            <family val="2"/>
          </rPr>
          <t xml:space="preserve">
</t>
        </r>
        <r>
          <rPr>
            <b/>
            <sz val="11"/>
            <color indexed="81"/>
            <rFont val="Tahoma"/>
            <family val="2"/>
          </rPr>
          <t xml:space="preserve">Indicateurs proposés : </t>
        </r>
        <r>
          <rPr>
            <sz val="11"/>
            <color indexed="81"/>
            <rFont val="Tahoma"/>
            <family val="2"/>
          </rPr>
          <t xml:space="preserve">
6.1.1 Proportion de la population utilisant des services d’alimentation en eau potable gérés en toute sécurité</t>
        </r>
      </text>
    </comment>
    <comment ref="C8" authorId="0" shapeId="0" xr:uid="{00000000-0006-0000-0800-00000E000000}">
      <text>
        <r>
          <rPr>
            <b/>
            <sz val="11"/>
            <color indexed="81"/>
            <rFont val="Tahoma"/>
            <family val="2"/>
          </rPr>
          <t xml:space="preserve">Cette cible vise à : 
</t>
        </r>
        <r>
          <rPr>
            <sz val="11"/>
            <color indexed="81"/>
            <rFont val="Tahoma"/>
            <family val="2"/>
          </rPr>
          <t xml:space="preserve">Assurer l'accès à des services d'assainissement et d'hygiène 
Mettre fin à la défécation en plein air
</t>
        </r>
        <r>
          <rPr>
            <b/>
            <sz val="11"/>
            <color indexed="81"/>
            <rFont val="Tahoma"/>
            <family val="2"/>
          </rPr>
          <t xml:space="preserve">
</t>
        </r>
      </text>
    </comment>
    <comment ref="G8" authorId="0" shapeId="0" xr:uid="{00000000-0006-0000-0800-00000F000000}">
      <text>
        <r>
          <rPr>
            <b/>
            <sz val="11"/>
            <color indexed="81"/>
            <rFont val="Tahoma"/>
            <family val="2"/>
          </rPr>
          <t xml:space="preserve">
Indicateurs proposés : </t>
        </r>
        <r>
          <rPr>
            <sz val="11"/>
            <color indexed="81"/>
            <rFont val="Tahoma"/>
            <family val="2"/>
          </rPr>
          <t xml:space="preserve">
6.2.1 Proportion de la population utilisant des services d’assainissement gérés en toute sécurité, notamment des équipements pour se laver les mains avec de l’eau et du savon</t>
        </r>
      </text>
    </comment>
    <comment ref="C9" authorId="0" shapeId="0" xr:uid="{00000000-0006-0000-0800-000010000000}">
      <text>
        <r>
          <rPr>
            <b/>
            <sz val="11"/>
            <color indexed="81"/>
            <rFont val="Tahoma"/>
            <family val="2"/>
          </rPr>
          <t xml:space="preserve">Cette cible vise à : </t>
        </r>
        <r>
          <rPr>
            <sz val="11"/>
            <color indexed="81"/>
            <rFont val="Tahoma"/>
            <family val="2"/>
          </rPr>
          <t xml:space="preserve">
Améliorer la qualité de l'eau 
Réduire la pollution en éliminant l'immersion de déchets
Réduire les émissions de produits chimiques et matières dangereuses
Diminuer la quantité d'eaux usées non traités
Augmenter le recyclage et la réutilisation de l'eau
</t>
        </r>
      </text>
    </comment>
    <comment ref="G9" authorId="0" shapeId="0" xr:uid="{00000000-0006-0000-08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6.3.1 Proportion des eaux usées traitées sans danger
6.3.2 Proportion des plans d’eau dont la qualité de l’eau ambiante est bonne</t>
        </r>
      </text>
    </comment>
    <comment ref="C10" authorId="0" shapeId="0" xr:uid="{00000000-0006-0000-0800-000012000000}">
      <text>
        <r>
          <rPr>
            <b/>
            <sz val="11"/>
            <color indexed="81"/>
            <rFont val="Tahoma"/>
            <family val="2"/>
          </rPr>
          <t xml:space="preserve">Cette cible vise à : </t>
        </r>
        <r>
          <rPr>
            <sz val="11"/>
            <color indexed="81"/>
            <rFont val="Tahoma"/>
            <family val="2"/>
          </rPr>
          <t xml:space="preserve">
Augmenter l'utilisation rationnelle de l'eau
Garantir la viabilité des retraits et de l'approvisionnement 
Réduire le nombre de personnes qui manquent d'eau
</t>
        </r>
        <r>
          <rPr>
            <b/>
            <sz val="11"/>
            <color indexed="81"/>
            <rFont val="Tahoma"/>
            <family val="2"/>
          </rPr>
          <t xml:space="preserve">
</t>
        </r>
      </text>
    </comment>
    <comment ref="G10" authorId="0" shapeId="0" xr:uid="{00000000-0006-0000-0800-000013000000}">
      <text>
        <r>
          <rPr>
            <b/>
            <sz val="11"/>
            <color indexed="81"/>
            <rFont val="Tahoma"/>
            <family val="2"/>
          </rPr>
          <t xml:space="preserve">
Indicateurs proposés :</t>
        </r>
        <r>
          <rPr>
            <sz val="11"/>
            <color indexed="81"/>
            <rFont val="Tahoma"/>
            <family val="2"/>
          </rPr>
          <t xml:space="preserve">
6.4.1 Variation de l’efficacité de l’utilisation des ressources en eau
6.4.2 Niveau de stress hydrique : prélèvements d’eau douce en proportion des ressources en eau douce disponibles</t>
        </r>
      </text>
    </comment>
    <comment ref="C11" authorId="0" shapeId="0" xr:uid="{00000000-0006-0000-0800-000014000000}">
      <text>
        <r>
          <rPr>
            <b/>
            <sz val="11"/>
            <color indexed="81"/>
            <rFont val="Tahoma"/>
            <family val="2"/>
          </rPr>
          <t xml:space="preserve">Cette cible vise à : </t>
        </r>
        <r>
          <rPr>
            <sz val="11"/>
            <color indexed="81"/>
            <rFont val="Tahoma"/>
            <family val="2"/>
          </rPr>
          <t xml:space="preserve">
Mettre en oeuvre une gestion intégrée des ressources en eau en incluant la coopération transfrontière
</t>
        </r>
      </text>
    </comment>
    <comment ref="G11" authorId="0" shapeId="0" xr:uid="{00000000-0006-0000-08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6.5.1 Degré de mise en oeuvre de la gestion intégrée des ressources en eau (0-100)
6.5.2 Proportion de bassins hydriques transfrontaliers où est en place un dispositif de coopération opérationnel</t>
        </r>
      </text>
    </comment>
    <comment ref="C12" authorId="0" shapeId="0" xr:uid="{00000000-0006-0000-0800-000016000000}">
      <text>
        <r>
          <rPr>
            <b/>
            <sz val="11"/>
            <color indexed="81"/>
            <rFont val="Tahoma"/>
            <family val="2"/>
          </rPr>
          <t xml:space="preserve">Cette cible vise à : </t>
        </r>
        <r>
          <rPr>
            <sz val="11"/>
            <color indexed="81"/>
            <rFont val="Tahoma"/>
            <family val="2"/>
          </rPr>
          <t xml:space="preserve">
Protéger et restaurer les écosystèmes liés à l’eau : montagnes, forêts, zones humides, rivières, aquifères et lacs 
</t>
        </r>
      </text>
    </comment>
    <comment ref="G12" authorId="0" shapeId="0" xr:uid="{00000000-0006-0000-08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6.6.1 Variation de l’étendue des écosystèmes tributaires de l’eau</t>
        </r>
      </text>
    </comment>
    <comment ref="C13" authorId="0" shapeId="0" xr:uid="{00000000-0006-0000-0800-000018000000}">
      <text>
        <r>
          <rPr>
            <b/>
            <sz val="11"/>
            <color indexed="81"/>
            <rFont val="Tahoma"/>
            <family val="2"/>
          </rPr>
          <t xml:space="preserve">Cette cible vise à : </t>
        </r>
        <r>
          <rPr>
            <sz val="11"/>
            <color indexed="81"/>
            <rFont val="Tahoma"/>
            <family val="2"/>
          </rPr>
          <t xml:space="preserve">
Développer la coopération internationale et l’appui au renforcement des capacités en ce qui concerne les activités et programmes relatifs à l’eau et à l’assainissement
</t>
        </r>
      </text>
    </comment>
    <comment ref="G13" authorId="0" shapeId="0" xr:uid="{00000000-0006-0000-08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6.a.1 Montant de l’aide publique au développement consacrée à l’eau et à l’assainissement dans un plan de dépenses coordonné par les pouvoirs publics</t>
        </r>
      </text>
    </comment>
    <comment ref="C14" authorId="0" shapeId="0" xr:uid="{00000000-0006-0000-0800-00001A000000}">
      <text>
        <r>
          <rPr>
            <b/>
            <sz val="11"/>
            <color indexed="81"/>
            <rFont val="Tahoma"/>
            <family val="2"/>
          </rPr>
          <t xml:space="preserve">Cette cible vise à : </t>
        </r>
        <r>
          <rPr>
            <sz val="11"/>
            <color indexed="81"/>
            <rFont val="Tahoma"/>
            <family val="2"/>
          </rPr>
          <t xml:space="preserve">
Appuyer et renforcer la participation de la population locale à l’amélioration de la gestion de l’eau et de l’assainissement </t>
        </r>
        <r>
          <rPr>
            <b/>
            <sz val="11"/>
            <color indexed="81"/>
            <rFont val="Tahoma"/>
            <family val="2"/>
          </rPr>
          <t xml:space="preserve">
</t>
        </r>
      </text>
    </comment>
    <comment ref="G14" authorId="0" shapeId="0" xr:uid="{00000000-0006-0000-0800-00001B000000}">
      <text>
        <r>
          <rPr>
            <b/>
            <sz val="11"/>
            <color indexed="81"/>
            <rFont val="Tahoma"/>
            <family val="2"/>
          </rPr>
          <t xml:space="preserve">
Indicateurs proposés :</t>
        </r>
        <r>
          <rPr>
            <sz val="11"/>
            <color indexed="81"/>
            <rFont val="Tahoma"/>
            <family val="2"/>
          </rPr>
          <t xml:space="preserve">
6.b.1 Proportion d’administrations locales ayant mis en place des politiques et procédures opérationnelles encourageant la participation de la population locale à la gestion de l’eau et de l’assainissement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9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9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9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9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9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9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9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9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9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9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9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900-00000C000000}">
      <text>
        <r>
          <rPr>
            <b/>
            <sz val="11"/>
            <color indexed="81"/>
            <rFont val="Tahoma"/>
            <family val="2"/>
          </rPr>
          <t xml:space="preserve">Cette cible vise à : </t>
        </r>
        <r>
          <rPr>
            <sz val="11"/>
            <color indexed="81"/>
            <rFont val="Tahoma"/>
            <family val="2"/>
          </rPr>
          <t xml:space="preserve">
Garantir l'accès à des services énergétiques fiables, modernes et abordables
</t>
        </r>
      </text>
    </comment>
    <comment ref="G7" authorId="0" shapeId="0" xr:uid="{00000000-0006-0000-0900-00000D000000}">
      <text>
        <r>
          <rPr>
            <b/>
            <sz val="11"/>
            <color indexed="81"/>
            <rFont val="Tahoma"/>
            <family val="2"/>
          </rPr>
          <t xml:space="preserve">
Indicateurs proposés :</t>
        </r>
        <r>
          <rPr>
            <sz val="11"/>
            <color indexed="81"/>
            <rFont val="Tahoma"/>
            <family val="2"/>
          </rPr>
          <t xml:space="preserve">
7.1.1 Proportion de la population ayant accès à l’électricité
7.1.2 Proportion de la population utilisant principalement des carburants et technologies propres</t>
        </r>
      </text>
    </comment>
    <comment ref="C8" authorId="0" shapeId="0" xr:uid="{00000000-0006-0000-0900-00000E000000}">
      <text>
        <r>
          <rPr>
            <b/>
            <sz val="11"/>
            <color indexed="81"/>
            <rFont val="Tahoma"/>
            <family val="2"/>
          </rPr>
          <t xml:space="preserve">Cette cible vise à : </t>
        </r>
        <r>
          <rPr>
            <sz val="11"/>
            <color indexed="81"/>
            <rFont val="Tahoma"/>
            <family val="2"/>
          </rPr>
          <t xml:space="preserve">
Accroître la part d'énergie renouvelable
</t>
        </r>
      </text>
    </comment>
    <comment ref="G8" authorId="0" shapeId="0" xr:uid="{00000000-0006-0000-09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7.2.1 Part de l’énergie renouvelable dans la consommation finale d’énergie</t>
        </r>
      </text>
    </comment>
    <comment ref="C9" authorId="0" shapeId="0" xr:uid="{00000000-0006-0000-0900-000010000000}">
      <text>
        <r>
          <rPr>
            <b/>
            <sz val="11"/>
            <color indexed="81"/>
            <rFont val="Tahoma"/>
            <family val="2"/>
          </rPr>
          <t xml:space="preserve">Cette cible vise à : </t>
        </r>
        <r>
          <rPr>
            <sz val="11"/>
            <color indexed="81"/>
            <rFont val="Tahoma"/>
            <family val="2"/>
          </rPr>
          <t xml:space="preserve">
Augmenter l'efficacité énergétique
</t>
        </r>
      </text>
    </comment>
    <comment ref="G9" authorId="0" shapeId="0" xr:uid="{00000000-0006-0000-09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7.3.1 Intensité énergétique [rapport entre énergie primaire et produit intérieur brut (PIB)]</t>
        </r>
      </text>
    </comment>
    <comment ref="C10" authorId="0" shapeId="0" xr:uid="{00000000-0006-0000-0900-000012000000}">
      <text>
        <r>
          <rPr>
            <b/>
            <sz val="11"/>
            <color indexed="81"/>
            <rFont val="Tahoma"/>
            <family val="2"/>
          </rPr>
          <t xml:space="preserve">Cette cible vise à : </t>
        </r>
        <r>
          <rPr>
            <sz val="11"/>
            <color indexed="81"/>
            <rFont val="Tahoma"/>
            <family val="2"/>
          </rPr>
          <t xml:space="preserve">
Renforcer la coopération internationale 
Faciliter l'accès à la recherche et aux technologies
Promouvoir l'investissement dans l'infrastructure énergétique et l'énergie propre
</t>
        </r>
      </text>
    </comment>
    <comment ref="G10" authorId="0" shapeId="0" xr:uid="{00000000-0006-0000-09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7.a.1 Montant (en dollars des États-Unis) des ressources mobilisées par année à compter de 2020 au titre de l’engagement de 100 milliards de dollars</t>
        </r>
      </text>
    </comment>
    <comment ref="C11" authorId="0" shapeId="0" xr:uid="{00000000-0006-0000-0900-000014000000}">
      <text>
        <r>
          <rPr>
            <b/>
            <sz val="11"/>
            <color indexed="81"/>
            <rFont val="Tahoma"/>
            <family val="2"/>
          </rPr>
          <t xml:space="preserve">Cette cible vise à : </t>
        </r>
        <r>
          <rPr>
            <sz val="11"/>
            <color indexed="81"/>
            <rFont val="Tahoma"/>
            <family val="2"/>
          </rPr>
          <t xml:space="preserve">
Développer l'infrastructure et la technologie 
Approvisionner en énergie les habitants des pays en développement
</t>
        </r>
      </text>
    </comment>
    <comment ref="G11" authorId="0" shapeId="0" xr:uid="{00000000-0006-0000-09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7.b.1 Investissements dans l’efficacité énergétique en pourcentage du PIB et montant de l’investissement étranger direct sous la forme de transferts financiers destinés à l’infrastructure et à la technologie nécessaires aux services de développement durable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A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A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A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A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A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A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A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A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A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A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A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A00-00000C000000}">
      <text>
        <r>
          <rPr>
            <b/>
            <sz val="11"/>
            <color indexed="81"/>
            <rFont val="Tahoma"/>
            <family val="2"/>
          </rPr>
          <t xml:space="preserve">Cette cible vise à : </t>
        </r>
        <r>
          <rPr>
            <sz val="11"/>
            <color indexed="81"/>
            <rFont val="Tahoma"/>
            <family val="2"/>
          </rPr>
          <t xml:space="preserve">
Maintenir un taux de croissance économique adapté au contexte national 
Maintenir un taux de croissance annuelle du PIB d’au moins 7 % dans les pays les moins avancés </t>
        </r>
      </text>
    </comment>
    <comment ref="G7" authorId="0" shapeId="0" xr:uid="{00000000-0006-0000-0A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8.1.1 Taux de croissance annuelle du PIB réel par habitant</t>
        </r>
      </text>
    </comment>
    <comment ref="C8" authorId="0" shapeId="0" xr:uid="{00000000-0006-0000-0A00-00000E000000}">
      <text>
        <r>
          <rPr>
            <b/>
            <sz val="11"/>
            <color indexed="81"/>
            <rFont val="Tahoma"/>
            <family val="2"/>
          </rPr>
          <t xml:space="preserve">Cette cible vise à : </t>
        </r>
        <r>
          <rPr>
            <sz val="11"/>
            <color indexed="81"/>
            <rFont val="Tahoma"/>
            <family val="2"/>
          </rPr>
          <t xml:space="preserve">
Parvenir à un niveau élevé de productivité économique par 
- la diversification
- la modernisation technologique et l’innovation
- en mettant l’accent sur les secteurs à forte valeur ajoutée et à forte intensité de main-d’œuvre 
</t>
        </r>
      </text>
    </comment>
    <comment ref="G8" authorId="0" shapeId="0" xr:uid="{00000000-0006-0000-0A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8.2.1 Taux de croissance annuelle du PIB réel par personne pourvue d’un emploi</t>
        </r>
      </text>
    </comment>
    <comment ref="C9" authorId="0" shapeId="0" xr:uid="{00000000-0006-0000-0A00-000010000000}">
      <text>
        <r>
          <rPr>
            <b/>
            <sz val="11"/>
            <color indexed="81"/>
            <rFont val="Tahoma"/>
            <family val="2"/>
          </rPr>
          <t xml:space="preserve">Cette cible vise à : </t>
        </r>
        <r>
          <rPr>
            <sz val="11"/>
            <color indexed="81"/>
            <rFont val="Tahoma"/>
            <family val="2"/>
          </rPr>
          <t xml:space="preserve">
Promouvoir des politiques qui favorisent
- des activités productives
- la création d’emplois décents
- l’entrepreneuriat
- la créativité et l’innovation 
Stimuler la croissance des microentreprises et des PME
Faciliter leur intégration dans le secteur formel
</t>
        </r>
        <r>
          <rPr>
            <b/>
            <sz val="11"/>
            <color indexed="81"/>
            <rFont val="Tahoma"/>
            <family val="2"/>
          </rPr>
          <t xml:space="preserve">
</t>
        </r>
      </text>
    </comment>
    <comment ref="G9" authorId="0" shapeId="0" xr:uid="{00000000-0006-0000-0A00-000011000000}">
      <text>
        <r>
          <rPr>
            <b/>
            <sz val="11"/>
            <color indexed="81"/>
            <rFont val="Tahoma"/>
            <family val="2"/>
          </rPr>
          <t xml:space="preserve">
Indicateurs proposés :</t>
        </r>
        <r>
          <rPr>
            <sz val="11"/>
            <color indexed="81"/>
            <rFont val="Tahoma"/>
            <family val="2"/>
          </rPr>
          <t xml:space="preserve">
8.3.1 Proportion de l’emploi informel dans les secteurs non agricoles, par sexe</t>
        </r>
      </text>
    </comment>
    <comment ref="C10" authorId="0" shapeId="0" xr:uid="{00000000-0006-0000-0A00-000012000000}">
      <text>
        <r>
          <rPr>
            <b/>
            <sz val="11"/>
            <color indexed="81"/>
            <rFont val="Tahoma"/>
            <family val="2"/>
          </rPr>
          <t xml:space="preserve">Cette cible vise à : </t>
        </r>
        <r>
          <rPr>
            <sz val="11"/>
            <color indexed="81"/>
            <rFont val="Tahoma"/>
            <family val="2"/>
          </rPr>
          <t xml:space="preserve">
Améliorer l’efficience de l’utilisation des ressources 
S’attacher à ce que la croissance économique n’entraîne plus la dégradation de l’environnement
</t>
        </r>
      </text>
    </comment>
    <comment ref="G10" authorId="0" shapeId="0" xr:uid="{00000000-0006-0000-0A00-000013000000}">
      <text>
        <r>
          <rPr>
            <b/>
            <sz val="11"/>
            <color indexed="81"/>
            <rFont val="Tahoma"/>
            <family val="2"/>
          </rPr>
          <t xml:space="preserve">
Indicateurs proposés :</t>
        </r>
        <r>
          <rPr>
            <sz val="11"/>
            <color indexed="81"/>
            <rFont val="Tahoma"/>
            <family val="2"/>
          </rPr>
          <t xml:space="preserve">
8.4.1 Empreinte matérielle, empreinte matérielle par habitant et empreinte matérielle par unité de PIB
8.4.2 Consommation matérielle nationale, consommation matérielle nationale par habitant et consommation matérielle nationale par unité de PIB</t>
        </r>
      </text>
    </comment>
    <comment ref="C11" authorId="0" shapeId="0" xr:uid="{00000000-0006-0000-0A00-000014000000}">
      <text>
        <r>
          <rPr>
            <b/>
            <sz val="11"/>
            <color indexed="81"/>
            <rFont val="Tahoma"/>
            <family val="2"/>
          </rPr>
          <t>Cette cible vise à :</t>
        </r>
        <r>
          <rPr>
            <sz val="11"/>
            <color indexed="81"/>
            <rFont val="Tahoma"/>
            <family val="2"/>
          </rPr>
          <t xml:space="preserve"> 
Parvenir au plein emploi productif 
Garantir à tous un travail décent et un salaire égal pour un travail de valeur égale 
</t>
        </r>
      </text>
    </comment>
    <comment ref="G11" authorId="0" shapeId="0" xr:uid="{00000000-0006-0000-0A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8.5.1 Rémunération horaire moyenne des salariés hommes et femmes, par profession, âge et type de handicap
8.5.2 Taux de chômage, par sexe, âge et type de handicap</t>
        </r>
      </text>
    </comment>
    <comment ref="C12" authorId="0" shapeId="0" xr:uid="{00000000-0006-0000-0A00-000016000000}">
      <text>
        <r>
          <rPr>
            <b/>
            <sz val="11"/>
            <color indexed="81"/>
            <rFont val="Tahoma"/>
            <family val="2"/>
          </rPr>
          <t xml:space="preserve">Cette cible vise à : </t>
        </r>
        <r>
          <rPr>
            <sz val="11"/>
            <color indexed="81"/>
            <rFont val="Tahoma"/>
            <family val="2"/>
          </rPr>
          <t xml:space="preserve">
Réduire la proportion de jeunes non scolarisés, sans emploi ni formation 
</t>
        </r>
      </text>
    </comment>
    <comment ref="G12" authorId="0" shapeId="0" xr:uid="{00000000-0006-0000-0A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8.6.1 Proportion de jeunes (âgés de 15 à 24 ans) non scolarisés et sans emploi ni formation</t>
        </r>
      </text>
    </comment>
    <comment ref="C13" authorId="0" shapeId="0" xr:uid="{00000000-0006-0000-0A00-000018000000}">
      <text>
        <r>
          <rPr>
            <b/>
            <sz val="11"/>
            <color indexed="81"/>
            <rFont val="Tahoma"/>
            <family val="2"/>
          </rPr>
          <t xml:space="preserve">Cette cible vise à : </t>
        </r>
        <r>
          <rPr>
            <sz val="11"/>
            <color indexed="81"/>
            <rFont val="Tahoma"/>
            <family val="2"/>
          </rPr>
          <t xml:space="preserve">
Interdire et éliminer les pires formes de travail des enfants
Supprimer le travail forcé 
Mettre fin au travail des enfants sous toutes ses formes, y compris le recrutement et l’utilisation d’enfants soldats 
</t>
        </r>
      </text>
    </comment>
    <comment ref="G13" authorId="0" shapeId="0" xr:uid="{00000000-0006-0000-0A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8.7.1 Proportion et nombre d’enfants âgés de 5 à 17 ans qui travaillent, par sexe et âge</t>
        </r>
      </text>
    </comment>
    <comment ref="C14" authorId="0" shapeId="0" xr:uid="{00000000-0006-0000-0A00-00001A000000}">
      <text>
        <r>
          <rPr>
            <b/>
            <sz val="11"/>
            <color indexed="81"/>
            <rFont val="Tahoma"/>
            <family val="2"/>
          </rPr>
          <t xml:space="preserve">Cette cible vise à : </t>
        </r>
        <r>
          <rPr>
            <sz val="11"/>
            <color indexed="81"/>
            <rFont val="Tahoma"/>
            <family val="2"/>
          </rPr>
          <t xml:space="preserve">
Défendre les droits des travailleurs
Promouvoir la sécurité sur le lieu de travail 
Assurer la protection de tous les travailleurs
</t>
        </r>
        <r>
          <rPr>
            <b/>
            <sz val="11"/>
            <color indexed="81"/>
            <rFont val="Tahoma"/>
            <family val="2"/>
          </rPr>
          <t xml:space="preserve">
</t>
        </r>
      </text>
    </comment>
    <comment ref="G14" authorId="0" shapeId="0" xr:uid="{00000000-0006-0000-0A00-00001B000000}">
      <text>
        <r>
          <rPr>
            <b/>
            <sz val="11"/>
            <color indexed="81"/>
            <rFont val="Tahoma"/>
            <family val="2"/>
          </rPr>
          <t xml:space="preserve">
Indicateurs proposés :</t>
        </r>
        <r>
          <rPr>
            <sz val="11"/>
            <color indexed="81"/>
            <rFont val="Tahoma"/>
            <family val="2"/>
          </rPr>
          <t xml:space="preserve">
8.8.1 Fréquence des accidents du travail mortels et non mortels, par sexe et statut au regard de l’immigration
8.8.2 Plus grand respect au niveau national des droits du travail (liberté d’association et droit de négociation collective), eu égard aux textes de l’Organisation internationale du Travail (OIT) et à la législation nationale, par sexe et statut migratoire</t>
        </r>
      </text>
    </comment>
    <comment ref="C15" authorId="0" shapeId="0" xr:uid="{00000000-0006-0000-0A00-00001C000000}">
      <text>
        <r>
          <rPr>
            <b/>
            <sz val="11"/>
            <color indexed="81"/>
            <rFont val="Tahoma"/>
            <family val="2"/>
          </rPr>
          <t xml:space="preserve">Cette cible vise à : 
</t>
        </r>
        <r>
          <rPr>
            <sz val="11"/>
            <color indexed="81"/>
            <rFont val="Tahoma"/>
            <family val="2"/>
          </rPr>
          <t xml:space="preserve">Développer un tourisme durable qui crée des emplois 
Mette en valeur la culture et les produits locaux </t>
        </r>
        <r>
          <rPr>
            <b/>
            <sz val="11"/>
            <color indexed="81"/>
            <rFont val="Tahoma"/>
            <family val="2"/>
          </rPr>
          <t xml:space="preserve">
</t>
        </r>
      </text>
    </comment>
    <comment ref="G15" authorId="0" shapeId="0" xr:uid="{00000000-0006-0000-0A00-00001D000000}">
      <text>
        <r>
          <rPr>
            <b/>
            <sz val="11"/>
            <color indexed="81"/>
            <rFont val="Tahoma"/>
            <family val="2"/>
          </rPr>
          <t xml:space="preserve">
Indicateurs proposés :
</t>
        </r>
        <r>
          <rPr>
            <sz val="11"/>
            <color indexed="81"/>
            <rFont val="Tahoma"/>
            <family val="2"/>
          </rPr>
          <t>8.9.1 PIB directement tiré du tourisme, en proportion du PIB total et en taux de croissance
8.9.2 Nombre d’emplois dans les secteurs du tourisme, en proportion du nombre total d’emplois et du taux de croissance des emplois, par sexe</t>
        </r>
      </text>
    </comment>
    <comment ref="C16" authorId="0" shapeId="0" xr:uid="{00000000-0006-0000-0A00-00001E000000}">
      <text>
        <r>
          <rPr>
            <b/>
            <sz val="11"/>
            <color indexed="81"/>
            <rFont val="Tahoma"/>
            <family val="2"/>
          </rPr>
          <t xml:space="preserve">Cette cible vise à : 
</t>
        </r>
        <r>
          <rPr>
            <sz val="11"/>
            <color indexed="81"/>
            <rFont val="Tahoma"/>
            <family val="2"/>
          </rPr>
          <t xml:space="preserve">Renforcer la capacité des institutions financières nationales 
Favoriser et généraliser l’accès aux services bancaires et financiers et aux services d’assurance </t>
        </r>
        <r>
          <rPr>
            <b/>
            <sz val="11"/>
            <color indexed="81"/>
            <rFont val="Tahoma"/>
            <family val="2"/>
          </rPr>
          <t xml:space="preserve">
</t>
        </r>
      </text>
    </comment>
    <comment ref="G16" authorId="0" shapeId="0" xr:uid="{00000000-0006-0000-0A00-00001F000000}">
      <text>
        <r>
          <rPr>
            <b/>
            <sz val="11"/>
            <color indexed="81"/>
            <rFont val="Tahoma"/>
            <family val="2"/>
          </rPr>
          <t xml:space="preserve">
Indicateurs proposés :</t>
        </r>
        <r>
          <rPr>
            <sz val="11"/>
            <color indexed="81"/>
            <rFont val="Tahoma"/>
            <family val="2"/>
          </rPr>
          <t xml:space="preserve">
8.10.1 Nombre de succursales de banques commerciales et de distributeurs automatiques de billets pour 100 000 adultes
8.10.2 Proportion d’adultes (15 ans ou plus) possédant un compte dans une banque ou dans une autre institution financière ou faisant appel à des services monétaires mobiles</t>
        </r>
      </text>
    </comment>
    <comment ref="C17" authorId="0" shapeId="0" xr:uid="{00000000-0006-0000-0A00-000020000000}">
      <text>
        <r>
          <rPr>
            <b/>
            <sz val="11"/>
            <color indexed="81"/>
            <rFont val="Tahoma"/>
            <family val="2"/>
          </rPr>
          <t xml:space="preserve">Cette cible vise à : 
</t>
        </r>
        <r>
          <rPr>
            <sz val="11"/>
            <color indexed="81"/>
            <rFont val="Tahoma"/>
            <family val="2"/>
          </rPr>
          <t>Accroître l’appui apporté pour le commerce aux pays en développement</t>
        </r>
        <r>
          <rPr>
            <b/>
            <sz val="11"/>
            <color indexed="81"/>
            <rFont val="Tahoma"/>
            <family val="2"/>
          </rPr>
          <t xml:space="preserve">
</t>
        </r>
      </text>
    </comment>
    <comment ref="G17" authorId="0" shapeId="0" xr:uid="{00000000-0006-0000-0A00-000021000000}">
      <text>
        <r>
          <rPr>
            <b/>
            <sz val="11"/>
            <color indexed="81"/>
            <rFont val="Tahoma"/>
            <family val="2"/>
          </rPr>
          <t xml:space="preserve">
Indicateurs proposés :</t>
        </r>
        <r>
          <rPr>
            <sz val="11"/>
            <color indexed="81"/>
            <rFont val="Tahoma"/>
            <family val="2"/>
          </rPr>
          <t xml:space="preserve">
8.a.1 Engagements pris et décaissements effectués dans le cadre de l’initiative Aide pour le commerce</t>
        </r>
      </text>
    </comment>
    <comment ref="C18" authorId="0" shapeId="0" xr:uid="{00000000-0006-0000-0A00-000022000000}">
      <text>
        <r>
          <rPr>
            <b/>
            <sz val="11"/>
            <color indexed="81"/>
            <rFont val="Tahoma"/>
            <family val="2"/>
          </rPr>
          <t xml:space="preserve">Cette cible vise à : </t>
        </r>
        <r>
          <rPr>
            <sz val="11"/>
            <color indexed="81"/>
            <rFont val="Tahoma"/>
            <family val="2"/>
          </rPr>
          <t xml:space="preserve">
Élaborer et mettre en œuvre une stratégie mondiale pour l'emploi des jeunes
Appliquer le Pacte mondial pour l'emploi de l'OIT
</t>
        </r>
      </text>
    </comment>
    <comment ref="G18" authorId="0" shapeId="0" xr:uid="{00000000-0006-0000-0A00-000023000000}">
      <text>
        <r>
          <rPr>
            <sz val="11"/>
            <color indexed="81"/>
            <rFont val="Tahoma"/>
            <family val="2"/>
          </rPr>
          <t xml:space="preserve">
</t>
        </r>
        <r>
          <rPr>
            <b/>
            <sz val="11"/>
            <color indexed="81"/>
            <rFont val="Tahoma"/>
            <family val="2"/>
          </rPr>
          <t>Indicateurs proposés :</t>
        </r>
        <r>
          <rPr>
            <sz val="11"/>
            <color indexed="81"/>
            <rFont val="Tahoma"/>
            <family val="2"/>
          </rPr>
          <t xml:space="preserve">
8.b.1 Dépenses publiques totales consacrées aux programmes de protection sociale et d’emploi, en proportion des budgets nationaux et du PIB</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B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B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E5" authorId="0" shapeId="0" xr:uid="{00000000-0006-0000-0B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B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G5" authorId="0" shapeId="0" xr:uid="{00000000-0006-0000-0B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H5" authorId="0" shapeId="0" xr:uid="{00000000-0006-0000-0B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et/ou État) sont attibuées les pouvoirs et responsabilités relatives à chaque cible.
Les valeurs numérales de 1 à 4 sont utilisées pour déterminer le niveau de compétence.
</t>
        </r>
        <r>
          <rPr>
            <b/>
            <sz val="12"/>
            <color indexed="81"/>
            <rFont val="Tahoma"/>
            <family val="2"/>
          </rPr>
          <t>1 - Compétence exclusive à la collectivité locale</t>
        </r>
        <r>
          <rPr>
            <sz val="12"/>
            <color indexed="81"/>
            <rFont val="Tahoma"/>
            <family val="2"/>
          </rPr>
          <t xml:space="preserve">
Les collectivités locales disposent des compétences pleines et entières pour agir sur cette cible. Elles ont les capacités d'agir de manière directe, efficace et adaptée.
</t>
        </r>
        <r>
          <rPr>
            <b/>
            <sz val="12"/>
            <color indexed="81"/>
            <rFont val="Tahoma"/>
            <family val="2"/>
          </rPr>
          <t>2 - Compétence partagée entre la collectivité locale et l'État</t>
        </r>
        <r>
          <rPr>
            <sz val="12"/>
            <color indexed="81"/>
            <rFont val="Tahoma"/>
            <family val="2"/>
          </rPr>
          <t xml:space="preserve">
Les collectivités locales disposent de certaines compétences pour agir sur cette cible, mais ces compétences sont partagées avec l'État. Elles ont toutefois la capacité d'agir de manière directe, en collaboration avec d'autres acteurs.
</t>
        </r>
        <r>
          <rPr>
            <b/>
            <sz val="12"/>
            <color indexed="81"/>
            <rFont val="Tahoma"/>
            <family val="2"/>
          </rPr>
          <t xml:space="preserve">
3 - Compétence de l'État appuyée par la collectivité locale</t>
        </r>
        <r>
          <rPr>
            <sz val="12"/>
            <color indexed="81"/>
            <rFont val="Tahoma"/>
            <family val="2"/>
          </rPr>
          <t xml:space="preserve">
L'État central dispose des principales compétences nécessaires pour agir sur cette cible, mais peut déléguer la mise en oeuvre des stratégies, des programmes, et des actions au niveau local.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des compétences pleines et entières pour agir sur cette cible. Les collectivités locales ne disposent pas des capacités d'action, mais elles peuvent parfois influencer les priorités par des représentations au niveau national.</t>
        </r>
      </text>
    </comment>
    <comment ref="I5" authorId="0" shapeId="0" xr:uid="{00000000-0006-0000-0B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J5" authorId="0" shapeId="0" xr:uid="{00000000-0006-0000-0B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W5" authorId="0" shapeId="0" xr:uid="{00000000-0006-0000-0B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B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0B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B00-00000C000000}">
      <text>
        <r>
          <rPr>
            <b/>
            <sz val="11"/>
            <color indexed="81"/>
            <rFont val="Tahoma"/>
            <family val="2"/>
          </rPr>
          <t xml:space="preserve">Cette cible vise à : </t>
        </r>
        <r>
          <rPr>
            <sz val="11"/>
            <color indexed="81"/>
            <rFont val="Tahoma"/>
            <family val="2"/>
          </rPr>
          <t xml:space="preserve">
Mettre en place une infrastructure de qualité, fiable, durable et résiliente
Favoriser le développement économique et le bien-être de l’être humain
</t>
        </r>
      </text>
    </comment>
    <comment ref="G7" authorId="0" shapeId="0" xr:uid="{00000000-0006-0000-0B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9.1.1 Proportion de la population rurale vivant à moins de 2 km d’une route praticable toute l’année
9.1.2 Nombre de passagers et volume de fret transportés, par mode de transport</t>
        </r>
      </text>
    </comment>
    <comment ref="C8" authorId="0" shapeId="0" xr:uid="{00000000-0006-0000-0B00-00000E000000}">
      <text>
        <r>
          <rPr>
            <b/>
            <sz val="11"/>
            <color indexed="81"/>
            <rFont val="Tahoma"/>
            <family val="2"/>
          </rPr>
          <t xml:space="preserve">Cette cible vise à : 
</t>
        </r>
        <r>
          <rPr>
            <sz val="11"/>
            <color indexed="81"/>
            <rFont val="Tahoma"/>
            <family val="2"/>
          </rPr>
          <t xml:space="preserve">Promouvoir une industrialisation durable
Augmenter la contribution de l’industrie à l’emploi et au produit intérieur brut
</t>
        </r>
      </text>
    </comment>
    <comment ref="G8" authorId="0" shapeId="0" xr:uid="{00000000-0006-0000-0B00-00000F000000}">
      <text>
        <r>
          <rPr>
            <b/>
            <sz val="11"/>
            <color indexed="81"/>
            <rFont val="Tahoma"/>
            <family val="2"/>
          </rPr>
          <t xml:space="preserve">
Indicateurs proposés :</t>
        </r>
        <r>
          <rPr>
            <sz val="11"/>
            <color indexed="81"/>
            <rFont val="Tahoma"/>
            <family val="2"/>
          </rPr>
          <t xml:space="preserve">
9.2.1 Valeur ajoutée dans l’industrie manufacturière, en proportion du PIB et par habitant
9.2.2 Emploi dans l’industrie manufacturière, en proportion de l’emploi total</t>
        </r>
      </text>
    </comment>
    <comment ref="C9" authorId="0" shapeId="0" xr:uid="{00000000-0006-0000-0B00-000010000000}">
      <text>
        <r>
          <rPr>
            <b/>
            <sz val="11"/>
            <color indexed="81"/>
            <rFont val="Tahoma"/>
            <family val="2"/>
          </rPr>
          <t xml:space="preserve">Cette cible vise à : 
</t>
        </r>
        <r>
          <rPr>
            <sz val="11"/>
            <color indexed="81"/>
            <rFont val="Tahoma"/>
            <family val="2"/>
          </rPr>
          <t xml:space="preserve">Accroître l'accès des entreprises aux services fianciers
Accroître l'intégration des entreprises dans les chaînes de valeurs et sur les marchés
</t>
        </r>
      </text>
    </comment>
    <comment ref="G9" authorId="0" shapeId="0" xr:uid="{00000000-0006-0000-0B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9.3.1 Proportion des petites entreprises dans la valeur ajoutée totale de l’industrie
9.3.2 Proportion des petites entreprises industrielles ayant contracté un prêt ou une ligne de crédit</t>
        </r>
      </text>
    </comment>
    <comment ref="C10" authorId="0" shapeId="0" xr:uid="{00000000-0006-0000-0B00-000012000000}">
      <text>
        <r>
          <rPr>
            <b/>
            <sz val="11"/>
            <color indexed="81"/>
            <rFont val="Tahoma"/>
            <family val="2"/>
          </rPr>
          <t xml:space="preserve">Cette cible vise à : </t>
        </r>
        <r>
          <rPr>
            <sz val="11"/>
            <color indexed="81"/>
            <rFont val="Tahoma"/>
            <family val="2"/>
          </rPr>
          <t xml:space="preserve">
Moderniser l’infrastructure 
Adapter les industries afin de les rendre durables
Favoriser l'utilisation plus rationnelle des ressources et les technologies et procédés industriels propres et respectueux de l’environnement
</t>
        </r>
      </text>
    </comment>
    <comment ref="G10" authorId="0" shapeId="0" xr:uid="{00000000-0006-0000-0B00-000013000000}">
      <text>
        <r>
          <rPr>
            <b/>
            <sz val="11"/>
            <color indexed="81"/>
            <rFont val="Tahoma"/>
            <family val="2"/>
          </rPr>
          <t xml:space="preserve">
Indicateurs proposés :</t>
        </r>
        <r>
          <rPr>
            <sz val="11"/>
            <color indexed="81"/>
            <rFont val="Tahoma"/>
            <family val="2"/>
          </rPr>
          <t xml:space="preserve">
9.4.1 Émissions de CO2 par unité de valeur ajoutée</t>
        </r>
      </text>
    </comment>
    <comment ref="C11" authorId="0" shapeId="0" xr:uid="{00000000-0006-0000-0B00-000014000000}">
      <text>
        <r>
          <rPr>
            <b/>
            <sz val="11"/>
            <color indexed="81"/>
            <rFont val="Tahoma"/>
            <family val="2"/>
          </rPr>
          <t xml:space="preserve">Cette cible vise à : </t>
        </r>
        <r>
          <rPr>
            <sz val="11"/>
            <color indexed="81"/>
            <rFont val="Tahoma"/>
            <family val="2"/>
          </rPr>
          <t xml:space="preserve">
Renforcer la recherche scientifique
Perfectionner les capacités technologiques des secteurs industriels 
Encourager l’innovation </t>
        </r>
        <r>
          <rPr>
            <sz val="11"/>
            <color indexed="81"/>
            <rFont val="Tahoma"/>
            <family val="2"/>
          </rPr>
          <t xml:space="preserve">
</t>
        </r>
      </text>
    </comment>
    <comment ref="G11" authorId="0" shapeId="0" xr:uid="{00000000-0006-0000-0B00-000015000000}">
      <text>
        <r>
          <rPr>
            <b/>
            <sz val="11"/>
            <color indexed="81"/>
            <rFont val="Tahoma"/>
            <family val="2"/>
          </rPr>
          <t xml:space="preserve">
Indicateurs proposés :</t>
        </r>
        <r>
          <rPr>
            <sz val="11"/>
            <color indexed="81"/>
            <rFont val="Tahoma"/>
            <family val="2"/>
          </rPr>
          <t xml:space="preserve">
9.5.1 Dépenses de recherche-développement en proportion du PIB
9.5.2 Nombre de chercheurs (équivalent plein temps) par million d’habitants
</t>
        </r>
      </text>
    </comment>
    <comment ref="C12" authorId="0" shapeId="0" xr:uid="{00000000-0006-0000-0B00-000016000000}">
      <text>
        <r>
          <rPr>
            <b/>
            <sz val="11"/>
            <color indexed="81"/>
            <rFont val="Tahoma"/>
            <family val="2"/>
          </rPr>
          <t>Cette cible vise à :</t>
        </r>
        <r>
          <rPr>
            <sz val="11"/>
            <color indexed="81"/>
            <rFont val="Tahoma"/>
            <family val="2"/>
          </rPr>
          <t xml:space="preserve"> 
Mettre en place d’une infrastructure durable et résiliente 
Renforcer l’appui financier, technologique et technique
</t>
        </r>
      </text>
    </comment>
    <comment ref="G12" authorId="0" shapeId="0" xr:uid="{00000000-0006-0000-0B00-000017000000}">
      <text>
        <r>
          <rPr>
            <b/>
            <sz val="11"/>
            <color indexed="81"/>
            <rFont val="Tahoma"/>
            <family val="2"/>
          </rPr>
          <t xml:space="preserve">
Indicateurs proposés :</t>
        </r>
        <r>
          <rPr>
            <sz val="11"/>
            <color indexed="81"/>
            <rFont val="Tahoma"/>
            <family val="2"/>
          </rPr>
          <t xml:space="preserve">
9.a.1 Montant total de l’aide publique internationale (aide publique au développement et autres apports du secteur public) alloué aux infrastructures</t>
        </r>
      </text>
    </comment>
    <comment ref="C13" authorId="0" shapeId="0" xr:uid="{00000000-0006-0000-0B00-000018000000}">
      <text>
        <r>
          <rPr>
            <b/>
            <sz val="11"/>
            <color indexed="81"/>
            <rFont val="Tahoma"/>
            <family val="2"/>
          </rPr>
          <t xml:space="preserve">Cette cible vise à : </t>
        </r>
        <r>
          <rPr>
            <sz val="11"/>
            <color indexed="81"/>
            <rFont val="Tahoma"/>
            <family val="2"/>
          </rPr>
          <t xml:space="preserve">
Soutenir la recherche-développement et l’innovation technologiques 
Instaurer des conditions propices à la diversification industrielle et à l’ajout de valeur aux marchandises </t>
        </r>
      </text>
    </comment>
    <comment ref="G13" authorId="0" shapeId="0" xr:uid="{00000000-0006-0000-0B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9.b.1 Proportion dans la valeur ajoutée totale de la valeur ajoutée des secteurs de moyenne et haute technologie</t>
        </r>
      </text>
    </comment>
    <comment ref="C14" authorId="0" shapeId="0" xr:uid="{00000000-0006-0000-0B00-00001A000000}">
      <text>
        <r>
          <rPr>
            <b/>
            <sz val="11"/>
            <color indexed="81"/>
            <rFont val="Tahoma"/>
            <family val="2"/>
          </rPr>
          <t xml:space="preserve">Cette cible vise à : </t>
        </r>
        <r>
          <rPr>
            <sz val="11"/>
            <color indexed="81"/>
            <rFont val="Tahoma"/>
            <family val="2"/>
          </rPr>
          <t xml:space="preserve">
Accroître l’accès aux technologies de l’information et de la communication
Fournir l'accès à Internet
</t>
        </r>
      </text>
    </comment>
    <comment ref="G14" authorId="0" shapeId="0" xr:uid="{00000000-0006-0000-0B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9.c.1 Proportion de la population ayant accès à un réseau mobile, par types de technologie</t>
        </r>
      </text>
    </comment>
  </commentList>
</comments>
</file>

<file path=xl/sharedStrings.xml><?xml version="1.0" encoding="utf-8"?>
<sst xmlns="http://schemas.openxmlformats.org/spreadsheetml/2006/main" count="1854" uniqueCount="497">
  <si>
    <t xml:space="preserve"> </t>
  </si>
  <si>
    <t>Étapes préalables et description du contexte de priorisation</t>
  </si>
  <si>
    <t>Pays, région, ou collectivité pour laquelle la priorisation est effectuée</t>
  </si>
  <si>
    <t>Niveau d'avancement dans la mise en œuvre des ODD</t>
  </si>
  <si>
    <t>Documents politiques et stratégiques existants ou en préparation qui peuvent  faciliter l'identification des cibles et ODD prioritaires</t>
  </si>
  <si>
    <t>Sources d'information pertinentes sur la situation relativement à l'atteinte des cibles des ODD</t>
  </si>
  <si>
    <t>Organisme responsable de la priorisation</t>
  </si>
  <si>
    <t>Noms et titres des analystes</t>
  </si>
  <si>
    <t>Personne responsable de l'analyse et du suivi</t>
  </si>
  <si>
    <t>Date de l'analyse</t>
  </si>
  <si>
    <t>ODD 1  -   Éliminer la pauvreté sous toutes ses formes et partout dans le monde</t>
  </si>
  <si>
    <t>Importance de la cible</t>
  </si>
  <si>
    <t>Performance actuelle</t>
  </si>
  <si>
    <t>Compétences locales-nationales</t>
  </si>
  <si>
    <t>Priorité</t>
  </si>
  <si>
    <t>Mise en œuvre</t>
  </si>
  <si>
    <t>Enjeux: opportunités et menaces</t>
  </si>
  <si>
    <t>Documentation de la performance actuelle et description des mesures déjà en place</t>
  </si>
  <si>
    <t>Compétences</t>
  </si>
  <si>
    <t>Forces et faiblesses</t>
  </si>
  <si>
    <t xml:space="preserve">Niveau de priorité </t>
  </si>
  <si>
    <t>Valeur priorité</t>
  </si>
  <si>
    <t>Intervention urgente</t>
  </si>
  <si>
    <t>Intervention prioritaire</t>
  </si>
  <si>
    <t>Intervention à moyen terme</t>
  </si>
  <si>
    <t>Intervention à long terme</t>
  </si>
  <si>
    <t>Intervention de consolidation</t>
  </si>
  <si>
    <t>Intervention non prioritaire</t>
  </si>
  <si>
    <t>Intervention non pertinente</t>
  </si>
  <si>
    <t>Priorité texte</t>
  </si>
  <si>
    <t>Priorité valeur</t>
  </si>
  <si>
    <t>Valeur type d'action</t>
  </si>
  <si>
    <t>Inscription prioritaire au PLD</t>
  </si>
  <si>
    <t>Inscription au PLD nécessaire</t>
  </si>
  <si>
    <t>Inscription au PLD</t>
  </si>
  <si>
    <t>Mention au PLD souhaitable</t>
  </si>
  <si>
    <t>Non</t>
  </si>
  <si>
    <t>La cible devrait-elle être inscrite dans les documents de planification locale?</t>
  </si>
  <si>
    <t>Mise en œuvre d'actions structurantes et d'actions ciblées</t>
  </si>
  <si>
    <t>Mise en œuvre d'actions ciblées</t>
  </si>
  <si>
    <t>Recherche d'opportunité pour des actions ciblées</t>
  </si>
  <si>
    <t>Consolidation et mise en valeur des actions déjà en place</t>
  </si>
  <si>
    <t>Mise en valeur des actions déjà en place</t>
  </si>
  <si>
    <t>Quel type d'actions devraient être mises en place au niveau local?</t>
  </si>
  <si>
    <t>Collaboration avec l'état pour améliorer l'action locale</t>
  </si>
  <si>
    <t>Intervention directe auprès de l'État pour assurer la prise en compte des besoins locaux</t>
  </si>
  <si>
    <t>Représentation auprès de l'état pour le soutien aux actions locales</t>
  </si>
  <si>
    <t>Représentation auprès de l'état pour la prise en compte des besoins locaux</t>
  </si>
  <si>
    <t>Maintien de la collaboration actuelle avec l'État</t>
  </si>
  <si>
    <t>Quelles actions devraient être entreprises auprès de l'État?</t>
  </si>
  <si>
    <t>Développement des capacités locales</t>
  </si>
  <si>
    <t>Amélioration des capacités locales</t>
  </si>
  <si>
    <t>Maintien des capacités locales</t>
  </si>
  <si>
    <t>Doit-on développer les capacités d'action à l'échelle locale?</t>
  </si>
  <si>
    <t>Association avec des partenaires locaux</t>
  </si>
  <si>
    <t>Association avec des partenaires locaux et nationaux</t>
  </si>
  <si>
    <t>Association avec des partenaires nationaux</t>
  </si>
  <si>
    <t>Association avec des partenaires nationaux et internationaux</t>
  </si>
  <si>
    <t>Quels types de partenaires doit-on associer en priorité?</t>
  </si>
  <si>
    <t>Mesures et actions déjà en place au niveau local</t>
  </si>
  <si>
    <t>Stratégies d'action pouvant contribuer à l'atteinte de la cible</t>
  </si>
  <si>
    <t>Synergies et interactions avec d'autres cibles (facultatif)</t>
  </si>
  <si>
    <t xml:space="preserve">Cibles: évaluer les niveaux d'importance, de performance et de compétence des cibles ci-dessous, et identifier des pistes d'actions favorisant l'atteinte des cibles </t>
  </si>
  <si>
    <t>1.1</t>
  </si>
  <si>
    <t xml:space="preserve">D’ici à 2030, éliminer complètement l’extrême pauvreté dans le monde entier (s’entend actuellement du fait de vivre avec moins de 1,25 dollar par jour) </t>
  </si>
  <si>
    <t>1.2</t>
  </si>
  <si>
    <t xml:space="preserve">D’ici à 2030, réduire de moitié au moins la proportion d’hommes, de femmes et d’enfants de tout âge qui vivent dans la pauvreté sous tous ses aspects, telle que définie par chaque pays et quelles qu’en soient les formes </t>
  </si>
  <si>
    <t>1.3</t>
  </si>
  <si>
    <t xml:space="preserve">Mettre en place des systèmes et mesures de protection sociale pour tous, adaptés au contexte national, y compris des socles de protection sociale, et faire en sorte que, d’ici à 2030, une part importante des pauvres et des personnes vulnérables en bénéficient </t>
  </si>
  <si>
    <t>1.4</t>
  </si>
  <si>
    <t xml:space="preserve">D’ici à 2030, faire en sorte que tous les hommes et les femmes, en particulier les pauvres et les personnes vulnérables, aient les mêmes droits aux ressources économiques et qu’ils aient accès aux services de base, à la propriété et au contrôle des terres et à d’autres formes de propriété, à l’héritage et aux ressources naturelles et à des nouvelles technologies et des services financiers adéquats, y compris la microfinance </t>
  </si>
  <si>
    <t>1.5</t>
  </si>
  <si>
    <t xml:space="preserve">D’ici à 2030, renforcer la résilience des pauvres et des personnes en situation vulnérable et réduire leur exposition et leur vulnérabilité aux phénomènes climatiques extrêmes et à d’autres chocs et catastrophes d’ordre économique, social ou environnemental </t>
  </si>
  <si>
    <t>1.a</t>
  </si>
  <si>
    <t xml:space="preserve">Garantir une mobilisation importante de ressources provenant de sources multiples, y compris par le renforcement de la coopération pour le développement, afin de doter les pays en développement, en particulier les pays les moins avancés, de moyens adéquats et prévisibles de mettre en œuvre des programmes et politiques visant à mettre fin à la pauvreté sous toutes ses formes </t>
  </si>
  <si>
    <t>1.b</t>
  </si>
  <si>
    <t xml:space="preserve">Mettre en place aux niveaux national, régional et international des principes de politique générale viables, qui se fondent sur des stratégies de développement favorables aux pauvres et soucieuses de la problématique hommes-femmes, d’accélérer l’investissement dans des mesures d’élimination de la pauvreté </t>
  </si>
  <si>
    <t>ODD 2  -   Éliminer la faim, assurer la sécurité alimentaire, améliorer la nutrition et promouvoir l’agriculture durable</t>
  </si>
  <si>
    <t>2.1</t>
  </si>
  <si>
    <t xml:space="preserve">D’ici à 2030, éliminer la faim et faire en sorte que chacun, en particulier les pauvres et les personnes en situation vulnérable, y compris les nourrissons, ait accès tout au long de l’année à une alimentation saine, nutritive et suffisante </t>
  </si>
  <si>
    <t>2.2</t>
  </si>
  <si>
    <t xml:space="preserve">D’ici à 2030, mettre fin à toutes les formes de malnutrition, y compris en réalisant d’ici à 2025 les objectifs arrêtés à l’échelle internationale relatifs aux retards de croissance et à l’émaciation parmi les enfants de moins de 5 ans, et répondre aux besoins nutritionnels des adolescentes, des femmes enceintes ou allaitantes et des personnes âgées </t>
  </si>
  <si>
    <t>2.3</t>
  </si>
  <si>
    <t xml:space="preserve">D’ici à 2030, doubler la productivité agricole et les revenus des petits producteurs alimentaires, en particulier les femmes, les autochtones, les exploitants familiaux, les éleveurs et les pêcheurs, y compris en assurant l’égalité d’accès aux terres, aux autres ressources productives et intrants, au savoir, aux services financiers, aux marchés et aux possibilités d’ajout de valeur et d’emploi autres qu’agricoles </t>
  </si>
  <si>
    <t>2.4</t>
  </si>
  <si>
    <t xml:space="preserve">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t>
  </si>
  <si>
    <t>2.5</t>
  </si>
  <si>
    <t xml:space="preserve">D’ici à 2020, préserver la diversité génétique des semences, des cultures et des animaux d’élevage ou domestiqués et des espèces sauvages apparentées, y compris au moyen de banques de semences et de plantes bien gérées et diversifiées aux niveaux national, régional et international, et garantir l’accès aux avantages que présentent l’utilisation des ressources génétiques et du savoir traditionnel associé et le partage juste et équitable de ces avantages, ainsi que cela a été décidé à l’échelle internationale </t>
  </si>
  <si>
    <t>2.a</t>
  </si>
  <si>
    <t xml:space="preserve">Accroître, notamment dans le cadre du renforcement de la coopération internationale, l’investissement en faveur de l’infrastructure rurale, des services de recherche et de vulgarisation agricoles et de la mise au point de technologies et de banques de gènes de plantes et d’animaux d’élevage, afin de renforcer les capacités productives agricoles des pays en développement, en particulier des pays les moins avancés. </t>
  </si>
  <si>
    <t>2.b</t>
  </si>
  <si>
    <t>Corriger et prévenir les restrictions et distorsions commerciales sur les marchés agricoles mondiaux, y compris par l’élimination parallèle de toutes les formes de subventions aux exportations agricoles et de toutes les mesures relatives aux exportations aux effets similaires, conformément au mandat du Cycle de développement de Doha</t>
  </si>
  <si>
    <t>2.c</t>
  </si>
  <si>
    <t xml:space="preserve">Adopter des mesures visant à assurer le bon fonctionnement des marchés de denrées alimentaires et des produits dérivés et faciliter l’accès rapide aux informations relatives aux marchés, y compris les réserves alimentaires, afin de contribuer à limiter l’extrême volatilité du prix des denrées alimentaires </t>
  </si>
  <si>
    <t xml:space="preserve">ODD 3  -   Permettre à tous de vivre en bonne santé et promouvoir le bien-être de tous à tout âge </t>
  </si>
  <si>
    <t>3.1</t>
  </si>
  <si>
    <t xml:space="preserve">D’ici à 2030, faire passer le taux mondial de mortalité maternelle au-dessous de 70 pour 100 000 naissances vivantes </t>
  </si>
  <si>
    <t>3.2</t>
  </si>
  <si>
    <t xml:space="preserve">D’ici à 2030, éliminer les décès évitables de nouveau-nés et d’enfants de moins de 5 ans </t>
  </si>
  <si>
    <t>3.3</t>
  </si>
  <si>
    <t xml:space="preserve">D’ici à 2030, mettre fin à l’épidémie de sida, à la tuberculose, au paludisme et aux maladies tropicales négligées et combattre l’hépatite, les maladies transmises par l’eau et autres maladies transmissibles </t>
  </si>
  <si>
    <t>3.4</t>
  </si>
  <si>
    <t xml:space="preserve">D’ici à 2030, réduire d’un tiers, par la prévention et le traitement, le taux de mortalité prématurée due à des maladies non transmissibles et promouvoir la santé mentale et le bien-être </t>
  </si>
  <si>
    <t>3.5</t>
  </si>
  <si>
    <t xml:space="preserve">Renforcer la prévention et le traitement de l’abus de substances psychoactives, notamment de stupéfiants et d’alcool </t>
  </si>
  <si>
    <t>3.6</t>
  </si>
  <si>
    <t xml:space="preserve">D’ici à 2020, diminuer de moitié à l’échelle mondiale le nombre de décès et de blessures dus à des accidents de la route </t>
  </si>
  <si>
    <t>3.7</t>
  </si>
  <si>
    <t xml:space="preserve">D’ici à 2030, assurer l’accès de tous à des services de soins de santé sexuelle et procréative, y compris à des fins de planification familiale, d’information et d’éducation, et la prise en compte de la santé procréative dans les stratégies et programmes nationaux </t>
  </si>
  <si>
    <t>3.8</t>
  </si>
  <si>
    <t xml:space="preserve">Faire en sorte que chacun bénéficie d’une assurance santé, comprenant une protection contre les risques financiers et donnant accès à des services de santé essentiels de qualité et à des médicaments et vaccins essentiels sûrs, efficaces, de qualité et d’un coût abordable </t>
  </si>
  <si>
    <t>3.9</t>
  </si>
  <si>
    <t xml:space="preserve">D’ici à 2030, réduire nettement le nombre de décès et de maladies dus à des substances chimiques dangereuses et à la pollution et à la contamination de l’air, de l’eau et du sol </t>
  </si>
  <si>
    <t>3.a</t>
  </si>
  <si>
    <t xml:space="preserve">Renforcer dans tous les pays, selon qu’il convient, l’application de la Convention-cadre de l’Organisation mondiale de la Santé pour la lutte antitabac </t>
  </si>
  <si>
    <t>3.b</t>
  </si>
  <si>
    <t xml:space="preserve">Appuyer la recherche et la mise au point de vaccins et de médicaments contre les maladies, transmissibles ou non, qui touchent principalement les habitants des pays en développement, donner accès, à un coût abordable, à des médicaments et vaccins essentiels, conformément à la Déclaration de Doha sur l’Accord sur les ADPIC et la santé publique, qui réaffirme le droit qu’ont les pays en développement de tirer pleinement parti des dispositions de l’Accord sur les aspects des droits de propriété intellectuelle qui touchent au commerce relatives à la marge de manœuvre nécessaire pour protéger la santé publique et, en particulier, assurer l’accès universel aux médicaments </t>
  </si>
  <si>
    <t>3.c</t>
  </si>
  <si>
    <t xml:space="preserve">Accroître considérablement le budget de la santé et le recrutement, le perfectionnement, la formation et le maintien en poste du personnel de santé dans les pays en développement, notamment dans les pays les moins avancés et les petits États insulaires en développement </t>
  </si>
  <si>
    <t>3.d</t>
  </si>
  <si>
    <t xml:space="preserve">Renforcer les moyens dont disposent tous les pays, en particulier les pays en développement, en matière d’alerte rapide, de réduction des risques et de gestion des risques sanitaires nationaux et mondiaux </t>
  </si>
  <si>
    <t xml:space="preserve">ODD 4  -   Assurer l’accès de tous à une éducation de qualité, sur un pied d’égalité, et promouvoir les possibilités d’apprentissage tout au long de la vie </t>
  </si>
  <si>
    <t>4.1</t>
  </si>
  <si>
    <t xml:space="preserve">D’ici à 2030, faire en sorte que toutes les filles et tous les garçons suivent, sur un pied d’égalité, un cycle complet d’enseignement primaire et secondaire gratuit et de qualité, qui débouche sur un apprentissage véritablement utile </t>
  </si>
  <si>
    <t>4.2</t>
  </si>
  <si>
    <t xml:space="preserve">D’ici à 2030, faire en sorte que toutes les filles et tous les garçons aient accès à des activités de développement et de soins de la petite enfance et à une éducation préscolaire de qualité qui les préparent à suivre un enseignement primaire </t>
  </si>
  <si>
    <t>4.3</t>
  </si>
  <si>
    <t xml:space="preserve">D’ici à 2030, faire en sorte que les femmes et les hommes aient tous accès dans des conditions d’égalité à un enseignement technique, professionnel ou tertiaire, y compris universitaire, de qualité et d’un coût abordable </t>
  </si>
  <si>
    <t>4.4</t>
  </si>
  <si>
    <t xml:space="preserve">D’ici à 2030, augmenter nettement le nombre de jeunes et d’adultes disposant des compétences, notamment techniques et professionnelles, nécessaires à l’emploi, à l’obtention d’un travail décent et à l’entrepreneuriat </t>
  </si>
  <si>
    <t>4.5</t>
  </si>
  <si>
    <t xml:space="preserve">D’ici à 2030, éliminer les inégalités entre les sexes dans le domaine de l’éducation et assurer l’égalité d’accès des personnes vulnérables, y compris les personnes handicapées, les autochtones et les enfants en situation vulnérable, à tous les niveaux d’enseignement et de formation professionnelle </t>
  </si>
  <si>
    <t>4.6</t>
  </si>
  <si>
    <t xml:space="preserve">D’ici à 2030, veiller à ce que tous les jeunes et une proportion considérable d’adultes, hommes et femmes, sachent lire, écrire et compter </t>
  </si>
  <si>
    <t>4.7</t>
  </si>
  <si>
    <t xml:space="preserve">D’ici à 2030, faire en sorte que tous les élèves acquièrent les connaissances et compétences nécessaires pour promouvoir le développement durable, notamment par l’éducation en faveur du développement et de modes de vie durables, des droits de l’homme, de l’égalité des sexes, de la promotion d’une culture de paix et de non-violence, de la citoyenneté mondiale et de l’appréciation de la diversité culturelle et de la contribution de la culture au développement durable </t>
  </si>
  <si>
    <t>4.a</t>
  </si>
  <si>
    <t xml:space="preserve">Faire construire des établissements scolaires qui soient adaptés aux enfants, aux personnes handicapées et aux deux sexes ou adapter les établissements existants à cette fin et fournir un cadre d’apprentissage effectif qui soit sûr, exempt de violence et accessible à tous </t>
  </si>
  <si>
    <t>4.b</t>
  </si>
  <si>
    <t xml:space="preserve">D’ici à 2020, augmenter nettement à l’échelle mondiale le nombre de bourses d’études offertes aux pays en développement, en particulier les pays les moins avancés, les petits États insulaires en développement et les pays d’Afrique, pour financer le suivi d’études supérieures, y compris la formation professionnelle, les cursus informatiques, techniques et scientifiques et les études d’ingénieur, dans des pays développés et d’autres pays en développement </t>
  </si>
  <si>
    <t>4.c</t>
  </si>
  <si>
    <t xml:space="preserve">D’ici à 2030, accroître nettement le nombre d’enseignants qualifiés, notamment au moyen de la coopération internationale pour la formation d’enseignants dans les pays en développement, surtout dans les pays les moins avancés et les petits États insulaires en développement </t>
  </si>
  <si>
    <t xml:space="preserve">ODD 5  -   Parvenir à l’égalité des sexes et autonomiser toutes les femmes et les filles </t>
  </si>
  <si>
    <t>5.1</t>
  </si>
  <si>
    <t xml:space="preserve">Mettre fin, dans le monde entier, à toutes les formes de discrimination à l’égard des femmes et des filles </t>
  </si>
  <si>
    <t>5.2</t>
  </si>
  <si>
    <t xml:space="preserve">Éliminer de la vie publique et de la vie privée toutes les formes de violence faite aux femmes et aux filles, y compris la traite et l’exploitation sexuelle et d’autres types d’exploitation </t>
  </si>
  <si>
    <t>5.3</t>
  </si>
  <si>
    <t xml:space="preserve">Éliminer toutes les pratiques préjudiciables, telles que le mariage des enfants, le mariage précoce ou forcé et la mutilation génitale féminine </t>
  </si>
  <si>
    <t>5.4</t>
  </si>
  <si>
    <t xml:space="preserve">Faire une place aux soins et travaux domestiques non rémunérés et les valoriser, par l’apport de services publics, d’infrastructures et de politiques de protection sociale et la promotion du partage des responsabilités dans le ménage et la famille, en fonction du contexte national </t>
  </si>
  <si>
    <t>5.5</t>
  </si>
  <si>
    <t xml:space="preserve">Garantir la participation entière et effective des femmes et leur accès en toute égalité aux fonctions de direction à tous les niveaux de décision, dans la vie politique, économique et publique </t>
  </si>
  <si>
    <t>5.6</t>
  </si>
  <si>
    <t xml:space="preserve">Assurer l’accès de tous aux soins de santé sexuelle et procréative et faire en sorte que chacun puisse exercer ses droits en matière de procréation, ainsi qu’il a été décidé dans le Programme d’action de la Conférence internationale sur la population et le développement et le Programme d’action de Beijing et les documents finaux des conférences d’examen qui ont suivi </t>
  </si>
  <si>
    <t>5.a</t>
  </si>
  <si>
    <t xml:space="preserve">Entreprendre des réformes visant à donner aux femmes les mêmes droits aux ressources économiques, ainsi qu’à l’accès à la propriété et au contrôle des terres et d’autres formes de propriété, aux services financiers, à l’héritage et aux ressources naturelles, dans le respect du droit interne </t>
  </si>
  <si>
    <t>5.b</t>
  </si>
  <si>
    <t xml:space="preserve">Renforcer l’utilisation des technologies clefs, en particulier l’informatique et les communications, pour promouvoir l’autonomisation des femmes </t>
  </si>
  <si>
    <t>5.c</t>
  </si>
  <si>
    <t xml:space="preserve">Adopter des politiques bien conçues et des dispositions législatives applicables en faveur de la promotion de l’égalité des sexes et de l’autonomisation de toutes les femmes et de toutes les filles à tous les niveaux et renforcer celles qui existent </t>
  </si>
  <si>
    <t xml:space="preserve">ODD 6  -   Garantir l’accès de tous à l’eau et à l’assainissement et assurer une gestion durable des ressources en eau </t>
  </si>
  <si>
    <t>6.1</t>
  </si>
  <si>
    <t xml:space="preserve">D’ici à 2030, assurer l’accès universel et équitable à l’eau potable, à un coût abordable </t>
  </si>
  <si>
    <t>6.2</t>
  </si>
  <si>
    <t xml:space="preserve">D’ici à 2030, assurer l’accès de tous, dans des conditions équitables, à des services d’assainissement et d’hygiène adéquats et mettre fin à la défécation en plein air, en accordant une attention particulière aux besoins des femmes et des filles et des personnes en situation vulnérable </t>
  </si>
  <si>
    <t>6.3</t>
  </si>
  <si>
    <t xml:space="preserve">D’ici à 2030, améliorer la qualité de l’eau en réduisant la pollution, en éliminant l’immersion de déchets et en réduisant au minimum les émissions de produits chimiques et de matières dangereuses, en diminuant de moitié la proportion d’eaux usées non traitées et en augmentant nettement à l’échelle mondiale le recyclage et la réutilisation sans danger de l’eau </t>
  </si>
  <si>
    <t>6.4</t>
  </si>
  <si>
    <t xml:space="preserve">D’ici à 2030, augmenter considérablement l’utilisation rationnelle des ressources en eau dans tous les secteurs et garantir la viabilité des retraits et de l’approvisionnement en eau douce afin de tenir compte de la pénurie d’eau et de réduire nettement le nombre de personnes qui souffrent du manque d’eau </t>
  </si>
  <si>
    <t>6.5</t>
  </si>
  <si>
    <t xml:space="preserve">D’ici à 2030, mettre en œuvre une gestion intégrée des ressources en eau à tous les niveaux, y compris au moyen de la coopération transfrontière selon qu’il convient </t>
  </si>
  <si>
    <t>6.6</t>
  </si>
  <si>
    <t xml:space="preserve"> D’ici à 2020, protéger et restaurer les écosystèmes liés à l’eau, notamment les montagnes, les forêts, les zones humides, les rivières, les aquifères et les lacs </t>
  </si>
  <si>
    <t>6.a</t>
  </si>
  <si>
    <t xml:space="preserve">D’ici à 2030, développer la coopération internationale et l’appui au renforcement des capacités des pays en développement en ce qui concerne les activités et programmes relatifs à l’eau et à l’assainissement, y compris la collecte de l’eau, la désalinisation, l’utilisation rationnelle de l’eau, le traitement des eaux usées, le recyclage et les techniques de réutilisation </t>
  </si>
  <si>
    <t>6.b</t>
  </si>
  <si>
    <t xml:space="preserve">Appuyer et renforcer la participation de la population locale à l’amélioration de la gestion de l’eau et de l’assainissement </t>
  </si>
  <si>
    <t xml:space="preserve">ODD 7  -   Garantir l’accès de tous à des services énergétiques fiables, durables et modernes, à un coût abordable </t>
  </si>
  <si>
    <t>7.1</t>
  </si>
  <si>
    <t xml:space="preserve">D’ici à 2030, garantir l’accès de tous à des services énergétiques fiables et modernes, à un coût abordable </t>
  </si>
  <si>
    <t>7.2</t>
  </si>
  <si>
    <t xml:space="preserve">D’ici à 2030, accroître nettement la part de l’énergie renouvelable dans le bouquet énergétique mondial </t>
  </si>
  <si>
    <t>7.3</t>
  </si>
  <si>
    <t xml:space="preserve">D’ici à 2030, multiplier par deux le taux mondial d’amélioration de l’efficacité énergétique </t>
  </si>
  <si>
    <t>7.a</t>
  </si>
  <si>
    <t xml:space="preserve">D’ici à 2030, renforcer la coopération internationale en vue de faciliter l’accès à la recherche et aux technologies relatives à l’énergie propre, notamment l’énergie renouvelable, l’efficacité énergétique et les nouvelles technologies relatives aux combustibles fossiles propres, et promouvoir l’investissement dans l’infrastructure énergétique et les technologies relatives à l’énergie propre </t>
  </si>
  <si>
    <t>7.b</t>
  </si>
  <si>
    <t xml:space="preserve">D’ici à 2030, développer l’infrastructure et améliorer la technologie afin d’approvisionner en services énergétiques modernes et durables tous les habitants des pays en développement, en particulier des pays les moins avancés et des petits États insulaires en développement </t>
  </si>
  <si>
    <t xml:space="preserve">ODD 8  -   Promouvoir une croissance économique soutenue, partagée et durable, le plein emploi productif et un travail décent pour tous </t>
  </si>
  <si>
    <t>8.1</t>
  </si>
  <si>
    <t xml:space="preserve">Maintenir un taux de croissance économique par habitant adapté au contexte national et, en particulier, un taux de croissance annuelle du produit intérieur brut d’au moins 7 % dans les pays les moins avancés </t>
  </si>
  <si>
    <t>8.2</t>
  </si>
  <si>
    <t xml:space="preserve">Parvenir à un niveau élevé de productivité économique par la diversification, la modernisation technologique et l’innovation, notamment en mettant l’accent sur les secteurs à forte valeur ajoutée et à forte intensité de main-d’œuvre </t>
  </si>
  <si>
    <t>8.3</t>
  </si>
  <si>
    <t xml:space="preserve">Promouvoir des politiques axées sur le développement qui favorisent des activités productives, la création d’emplois décents, l’entrepreneuriat, la créativité et l’innovation et stimulent la croissance des microentreprises et des petites et moyennes entreprises et facilitent leur intégration dans le secteur formel, y compris par l’accès aux services financiers </t>
  </si>
  <si>
    <t>8.4</t>
  </si>
  <si>
    <t xml:space="preserve">Améliorer progressivement, jusqu’en 2030, l’efficience de l’utilisation des ressources mondiales du point de vue de la consommation comme de la production et s’attacher à ce que la croissance économique n’entraîne plus la dégradation de l’environnement, comme prévu dans le cadre décennal de programmation relatif à la consommation et à la production durables, les pays développés montrant l’exemple en la matière </t>
  </si>
  <si>
    <t>8.5</t>
  </si>
  <si>
    <t xml:space="preserve">D’ici à 2030, parvenir au plein emploi productif et garantir à toutes les femmes et à tous les hommes, y compris les jeunes et les personnes handicapées, un travail décent et un salaire égal pour un travail de valeur égale </t>
  </si>
  <si>
    <t>8.6</t>
  </si>
  <si>
    <t xml:space="preserve">D’ici à 2020, réduire considérablement la proportion de jeunes non scolarisés et sans emploi ni formation </t>
  </si>
  <si>
    <t>8.7</t>
  </si>
  <si>
    <t xml:space="preserve">Prendre des mesures immédiates et efficaces pour interdire et éliminer les pires formes de travail des enfants, supprimer le travail forcé et, d’ici à 2025, mettre fin au travail des enfants sous toutes ses formes, y compris le recrutement et l’utilisation d’enfants soldats </t>
  </si>
  <si>
    <t>8.8</t>
  </si>
  <si>
    <t xml:space="preserve">Défendre les droits des travailleurs, promouvoir la sécurité sur le lieu de travail et assurer la protection de tous les travailleurs, y compris les migrants, en particulier les femmes, et ceux qui ont un emploi précaire </t>
  </si>
  <si>
    <t>8.9</t>
  </si>
  <si>
    <t xml:space="preserve">D’ici à 2030, élaborer et mettre en œuvre des politiques visant à développer un tourisme durable qui crée des emplois et mette en valeur la culture et les produits locaux </t>
  </si>
  <si>
    <t>8.10</t>
  </si>
  <si>
    <t xml:space="preserve">Renforcer la capacité des institutions financières nationales de favoriser et généraliser l’accès de tous aux services bancaires et financiers et aux services d’assurance </t>
  </si>
  <si>
    <t>8.a</t>
  </si>
  <si>
    <t xml:space="preserve">Accroître l’appui apporté dans le cadre de l’initiative Aide pour le commerce aux pays en développement, en particulier aux pays les moins avancés, y compris par l’intermédiaire du cadre intégré renforcé pour l’assistance technique liée au commerce en faveur des pays les moins avancés </t>
  </si>
  <si>
    <t>8.b</t>
  </si>
  <si>
    <t xml:space="preserve">D’ici à 2020, élaborer et mettre en œuvre une stratégie mondiale en faveur de l’emploi des jeunes et appliquer le Pacte mondial pour l’emploi de l’Organisation internationale du Travail </t>
  </si>
  <si>
    <t>ODD 9  -   Bâtir une infrastructure résiliente, promouvoir une industrialisation durable qui profite à tous et encourager l’innovation</t>
  </si>
  <si>
    <t>9.1</t>
  </si>
  <si>
    <t xml:space="preserve">Mettre en place une infrastructure de qualité, fiable, durable et résiliente, y compris une infrastructure régionale et transfrontière, pour favoriser le développement économique et le bien-être de l’être humain, en mettant l’accent sur un accès universel, à un coût abordable et dans des conditions d’équité </t>
  </si>
  <si>
    <t>9.2</t>
  </si>
  <si>
    <t xml:space="preserve">Promouvoir une industrialisation durable qui profite à tous et, d’ici à 2030, augmenter nettement la contribution de l’industrie à l’emploi et au produit intérieur brut, en fonction du contexte national, et la multiplier par deux dans les pays les moins avancés </t>
  </si>
  <si>
    <t>9.3</t>
  </si>
  <si>
    <t xml:space="preserve">Accroître, en particulier dans les pays en développement, l’accès des entreprises, notamment des petites entreprises industrielles, aux services financiers, y compris aux prêts consentis à des conditions abordables, et leur intégration dans les chaînes de valeur et sur les marchés </t>
  </si>
  <si>
    <t>9.4</t>
  </si>
  <si>
    <t xml:space="preserve">D’ici à 2030, moderniser l’infrastructure et adapter les industries afin de les rendre durables, par une utilisation plus rationnelle des ressources et un recours accru aux technologies et procédés industriels propres et respectueux de l’environnement, chaque pays agissant dans la mesure de ses moyens </t>
  </si>
  <si>
    <t>9.5</t>
  </si>
  <si>
    <t xml:space="preserve">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t>
  </si>
  <si>
    <t>9.a</t>
  </si>
  <si>
    <t xml:space="preserve">Faciliter la mise en place d’une infrastructure durable et résiliente dans les pays en développement en renforçant l’appui financier, technologique et technique apporté aux pays d’Afrique, aux pays les moins avancés, aux pays en développement sans littoral et aux petits États insulaires en développement </t>
  </si>
  <si>
    <t>9.b</t>
  </si>
  <si>
    <t xml:space="preserve">Soutenir la recherche-développement et l’innovation technologiques nationales dans les pays en développement, notamment en instaurant des conditions propices, entre autres, à la diversification industrielle et à l’ajout de valeur aux marchandises </t>
  </si>
  <si>
    <t>9.c</t>
  </si>
  <si>
    <t xml:space="preserve">Accroître nettement l’accès aux technologies de l’information et de la communication et faire en sorte que tous les habitants des pays les moins avancés aient accès à Internet à un coût abordable d’ici à 2020 </t>
  </si>
  <si>
    <t>ODD 10  -   Réduire les inégalités dans les pays et d’un pays à l’autre</t>
  </si>
  <si>
    <t>10.1</t>
  </si>
  <si>
    <t xml:space="preserve">D’ici à 2030, faire en sorte, au moyen d’améliorations progressives, que les revenus des 40 % les plus pauvres de la population augmentent plus rapidement que le revenu moyen national, et ce de manière durable </t>
  </si>
  <si>
    <t>10.2</t>
  </si>
  <si>
    <t xml:space="preserve">D’ici à 2030, autonomiser toutes les personnes et favoriser leur intégration sociale, économique et politique, indépendamment de leur âge, de leur sexe, de leurs handicaps, de leur race, de leur appartenance ethnique, de leurs origines, de leur religion ou de leur statut économique ou autre </t>
  </si>
  <si>
    <t>10.3</t>
  </si>
  <si>
    <t xml:space="preserve">Assurer l’égalité des chances et réduire l’inégalité des résultats, notamment en éliminant les lois, politiques et pratiques discriminatoires et en promouvant l’adoption de lois, politiques et mesures adéquates en la matière </t>
  </si>
  <si>
    <t>10.4</t>
  </si>
  <si>
    <t xml:space="preserve">Adopter des politiques, notamment sur les plans budgétaire, salarial et dans le domaine de la protection sociale, et parvenir progressivement à une plus grande égalité </t>
  </si>
  <si>
    <t>10.5</t>
  </si>
  <si>
    <t xml:space="preserve">Améliorer la réglementation et la surveillance des institutions et marchés financiers mondiaux et renforcer l’application des règles </t>
  </si>
  <si>
    <t>10.6</t>
  </si>
  <si>
    <t xml:space="preserve">Faire en sorte que les pays en développement soient davantage représentés et entendus lors de la prise de décisions dans les institutions économiques et financières internationales, afin que celles-ci soient plus efficaces, crédibles, transparentes et légitimes </t>
  </si>
  <si>
    <t>10.7</t>
  </si>
  <si>
    <t xml:space="preserve">Faciliter la migration et la mobilité de façon ordonnée, sans danger, régulière et responsable, notamment par la mise en œuvre de politiques de migration planifiées et bien gérées </t>
  </si>
  <si>
    <t>10.a</t>
  </si>
  <si>
    <t xml:space="preserve">Mettre en œuvre le principe d’un traitement spécial et différencié pour les pays en développement, en particulier les pays les moins avancés, conformément aux accords de l’Organisation mondiale du commerce </t>
  </si>
  <si>
    <t>10.b</t>
  </si>
  <si>
    <t xml:space="preserve">Stimuler l’aide publique au développement et les flux financiers, y compris les investissements étrangers directs, pour les États qui en ont le plus besoin, en particulier les pays les moins avancés, les pays d’Afrique, les petits États insulaires en développement et les pays en développement sans littoral, conformément à leurs plans et programmes nationaux </t>
  </si>
  <si>
    <t>10.c</t>
  </si>
  <si>
    <t xml:space="preserve">D’ici à 2030, faire baisser au-dessous de 3 % les coûts de transaction des envois de fonds effectués par les migrants et éliminer les couloirs de transfert de fonds dont les coûts sont supérieurs à 5 %. </t>
  </si>
  <si>
    <t xml:space="preserve">ODD 11  -   Faire en sorte que les villes et les établissements humains soient ouverts à tous, sûrs, résilients et durables </t>
  </si>
  <si>
    <t>11.1</t>
  </si>
  <si>
    <t xml:space="preserve">D’ici à 2030, assurer l’accès de tous à un logement et des services de base adéquats et sûrs, à un coût abordable, et assainir les quartiers de taudis </t>
  </si>
  <si>
    <t>11.2</t>
  </si>
  <si>
    <t xml:space="preserve">D’ici à 2030, assurer l’accès de tous à des systèmes de transport sûrs, accessibles et viables, à un coût abordable, en améliorant la sécurité routière, notamment en développant les transports publics, une attention particulière devant être accordée aux besoins des personnes en situation vulnérable, des femmes, des enfants, des personnes handicapées et des personnes âgées </t>
  </si>
  <si>
    <t>11.3</t>
  </si>
  <si>
    <t xml:space="preserve">D’ici à 2030, renforcer l’urbanisation durable pour tous et les capacités de planification et de gestion participatives, intégrées et durables des établissements humains dans tous les pays </t>
  </si>
  <si>
    <t>11.4</t>
  </si>
  <si>
    <t xml:space="preserve">Renforcer les efforts de protection et de préservation du patrimoine culturel et naturel mondial </t>
  </si>
  <si>
    <t>11.5</t>
  </si>
  <si>
    <t xml:space="preserve">D’ici à 2030, réduire considérablement le nombre de personnes tuées et le nombre de personnes touchées par les catastrophes, y compris celles d’origine hydrique, et réduire nettement le montant des pertes économiques dues à ces catastrophes exprimé en proportion du produit intérieur brut, l’accent étant mis sur la protection des pauvres et des personnes en situation vulnérable </t>
  </si>
  <si>
    <t>11.6</t>
  </si>
  <si>
    <t xml:space="preserve">D’ici à 2030, réduire l’impact environnemental négatif des villes par habitant, y compris en accordant une attention particulière à la qualité de l’air et à la gestion, notamment municipale, des déchets </t>
  </si>
  <si>
    <t>11.7</t>
  </si>
  <si>
    <t xml:space="preserve">D’ici à 2030, assurer l’accès de tous, en particulier des femmes et des enfants, des personnes âgées et des personnes handicapées, à des espaces verts et des espaces publics sûrs </t>
  </si>
  <si>
    <t>11.a</t>
  </si>
  <si>
    <t xml:space="preserve">Favoriser l’établissement de liens économiques, sociaux et environnementaux positifs entre zones urbaines, périurbaines et rurales en renforçant la planification du développement à l’échelle nationale et régionale </t>
  </si>
  <si>
    <t>11.b</t>
  </si>
  <si>
    <t xml:space="preserve">D’ici à 2020, accroître nettement le nombre de villes et d’établissements humains qui adoptent et mettent en œuvre des politiques et plans d’action intégrés en faveur de l’insertion de tous, l’utilisation rationnelle des ressources, de l’adaptation aux effets des changements climatiques et de leur atténuation et de la résilience face aux catastrophes, et élaborer et mettre en œuvre, conformément au cadre de Hyogo, une gestion globale des risques de catastrophe à tous les niveaux </t>
  </si>
  <si>
    <t>11.c</t>
  </si>
  <si>
    <t xml:space="preserve">Aider les pays les moins avancés, y compris par une assistance financière et technique, à construire des bâtiments durables et résilients en utilisant des matériaux locaux </t>
  </si>
  <si>
    <t xml:space="preserve">ODD 12  -   Établir des modes de consommation et de production durables </t>
  </si>
  <si>
    <t>Cet objectif vise à réduire notre impact sur la planète en produisant et en consommant uniquement ce dont nous avons besoin.</t>
  </si>
  <si>
    <t>12.1</t>
  </si>
  <si>
    <t xml:space="preserve">Mettre en œuvre le cadre décennal de programmation relatif à la consommation et la production durables avec la participation de tous les pays, les pays développés montrant l’exemple en la matière, compte tenu du degré de développement et des capacités des pays en développement </t>
  </si>
  <si>
    <t>12.2</t>
  </si>
  <si>
    <t xml:space="preserve">D’ici à 2030, parvenir à une gestion durable et à une utilisation rationnelle des ressources naturelles </t>
  </si>
  <si>
    <t>12.3</t>
  </si>
  <si>
    <t xml:space="preserve">D’ici à 2030, réduire de moitié à l’échelle mondiale le volume de déchets alimentaires par habitant au niveau de la distribution comme de la consommation et réduire les pertes de produits alimentaires tout au long des chaînes de production et d’approvisionnement, y compris les pertes après récolte </t>
  </si>
  <si>
    <t>12.4</t>
  </si>
  <si>
    <t xml:space="preserve">D’ici à 2020, instaurer une gestion écologiquement rationnelle des produits chimiques et de tous les déchets tout au long de leur cycle de vie, conformément aux principes directeurs arrêtés à l’échelle internationale, et réduire considérablement leur déversement dans l’air, l’eau et le sol, afin de minimiser leurs effets négatifs sur la santé et l’environnement </t>
  </si>
  <si>
    <t>12.5</t>
  </si>
  <si>
    <t xml:space="preserve">D’ici à 2030, réduire considérablement la production de déchets par la prévention, la réduction, le recyclage et la réutilisation </t>
  </si>
  <si>
    <t>12.6</t>
  </si>
  <si>
    <t xml:space="preserve">Encourager les entreprises, en particulier les grandes et les transnationales, à adopter des pratiques viables et à intégrer dans les rapports qu’elles établissent des informations sur la viabilité </t>
  </si>
  <si>
    <t>12.7</t>
  </si>
  <si>
    <t xml:space="preserve">Promouvoir des pratiques durables dans le cadre de la passation des marchés publics, conformément aux politiques et priorités nationales </t>
  </si>
  <si>
    <t>12.8</t>
  </si>
  <si>
    <t xml:space="preserve">D’ici à 2030, faire en sorte que toutes les personnes, partout dans le monde, aient les informations et connaissances nécessaires au développement durable et à un style de vie en harmonie avec la nature </t>
  </si>
  <si>
    <t>12.a</t>
  </si>
  <si>
    <t xml:space="preserve">Aider les pays en développement à se doter des moyens scientifiques et technologiques qui leur permettent de s’orienter vers des modes de consommation et de production plus durables </t>
  </si>
  <si>
    <t>12.b</t>
  </si>
  <si>
    <t xml:space="preserve">Mettre au point et utiliser des outils de contrôle des impacts sur le développement durable, pour un tourisme durable qui crée des emplois et met en valeur la culture et les produits locaux </t>
  </si>
  <si>
    <t>12.c</t>
  </si>
  <si>
    <t xml:space="preserve">Rationaliser les subventions aux combustibles fossiles qui sont source de gaspillage, en éliminant les distorsions du marché, selon le contexte national, y compris par la restructuration de la fiscalité et l’élimination progressive des subventions nuisibles, afin de mettre en évidence leur impact sur l’environnement, en tenant pleinement compte des besoins et de la situation propres aux pays en développement et en réduisant au minimum les éventuels effets pernicieux sur le développement de ces pays tout en protégeant les pauvres et les collectivités concernées </t>
  </si>
  <si>
    <t xml:space="preserve">ODD 13  -   Prendre d’urgence des mesures pour lutter contre les changements climatiques et leurs répercussions * </t>
  </si>
  <si>
    <t>13.1</t>
  </si>
  <si>
    <t xml:space="preserve">Renforcer, dans tous les pays, la résilience et les capacités d’adaptation face aux aléas climatiques et aux catastrophes naturelles liées au climat </t>
  </si>
  <si>
    <t>13.2</t>
  </si>
  <si>
    <t xml:space="preserve">Incorporer des mesures relatives aux changements climatiques dans les politiques, les stratégies et la planification nationales </t>
  </si>
  <si>
    <t>13.3</t>
  </si>
  <si>
    <t xml:space="preserve">Améliorer l’éducation, la sensibilisation et les capacités individuelles et institutionnelles en ce qui concerne l’adaptation aux changements climatiques, l’atténuation de leurs effets et la réduction de leur impact et les systèmes d’alerte rapide </t>
  </si>
  <si>
    <t>13.a</t>
  </si>
  <si>
    <t xml:space="preserve">Mettre en œuvre l’engagement que les pays développés parties à la Convention-cadre des Nations Unies sur les changements climatiques ont pris de mobiliser ensemble auprès de multiples sources 100 milliards de dollars des États-Unis par an d’ici à 2020 pour répondre aux besoins des pays en développement en ce qui concerne les mesures concrètes d’atténuation et la transparence de leur mise en œuvre et rendre le Fonds vert pour le climat pleinement opérationnel en le dotant dans les plus brefs délais des moyens financiers nécessaires </t>
  </si>
  <si>
    <t>13.b</t>
  </si>
  <si>
    <t xml:space="preserve">Promouvoir des mécanismes de renforcement des capacités afin que les pays les moins avancés se dotent de moyens efficaces de planification et de gestion pour faire face aux changements climatiques, l’accent étant mis notamment sur les femmes, les jeunes, la population locale et les groupes marginalisés </t>
  </si>
  <si>
    <t xml:space="preserve">ODD 14  -   Conserver et exploiter de manière durable les océans, les mers et les ressources marines aux fins du développement durable </t>
  </si>
  <si>
    <t>Cet objectif vise à protéger nos côtes et nos océans.</t>
  </si>
  <si>
    <t>14.1</t>
  </si>
  <si>
    <t xml:space="preserve">D’ici à 2025, prévenir et réduire nettement la pollution marine de tous types, en particulier celle résultant des activités terrestres, y compris les déchets en mer et la pollution par les nutriments </t>
  </si>
  <si>
    <t>14.2</t>
  </si>
  <si>
    <t xml:space="preserve">D’ici à 2020, gérer et protéger durablement les écosystèmes marins et côtiers, notamment en renforçant leur résilience, afin d’éviter les graves conséquences de leur dégradation et prendre des mesures en faveur de leur restauration pour rétablir la santé et la productivité des océans </t>
  </si>
  <si>
    <t>14.3</t>
  </si>
  <si>
    <t xml:space="preserve">Réduire au maximum l’acidification des océans et lutter contre ses effets, notamment en renforçant la coopération scientifique à tous les niveaux </t>
  </si>
  <si>
    <t>14.4</t>
  </si>
  <si>
    <t xml:space="preserve">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t>
  </si>
  <si>
    <t>14.5</t>
  </si>
  <si>
    <t xml:space="preserve">D’ici à 2020, préserver au moins 10 % des zones marines et côtières, conformément au droit national et international et compte tenu des meilleures informations scientifiques disponibles </t>
  </si>
  <si>
    <t>14.6</t>
  </si>
  <si>
    <t>D’ici à 2020, interdire les subventions à la pêche qui contribuent à la surcapacité et à la surpêche, supprimer celles qui favorisent la pêche illicite, non déclarée et non réglementée et s’abstenir d’en accorder de nouvelles, sachant que l’octroi d’un traitement spécial et différencié efficace et approprié aux pays en développement et aux pays les moins avancés doit faire partie intégrante des négociations sur les subventions à la pêche menées dans le cadre de l’Organisation mondiale du commerce</t>
  </si>
  <si>
    <t>14.7</t>
  </si>
  <si>
    <t xml:space="preserve">D’ici à 2030, faire mieux bénéficier les petits États insulaires en développement et les pays les moins avancés des retombées économiques de l’exploitation durable des ressources marines, notamment grâce à une gestion durable des pêches, de l’aquaculture et du tourisme </t>
  </si>
  <si>
    <t>14.a</t>
  </si>
  <si>
    <t xml:space="preserve">Approfondir les connaissances scientifiques, renforcer les capacités de recherche et transférer les techniques marines, conformément aux Critères et principes directeurs de la Commission océanographique intergouvernementale concernant le transfert de techniques marines, l’objectif étant d’améliorer la santé des océans et de renforcer la contribution de la biodiversité marine au développement des pays en développement, en particulier des petits États insulaires en développement et des pays les moins avancés </t>
  </si>
  <si>
    <t>14.b</t>
  </si>
  <si>
    <t xml:space="preserve">Garantir aux petits pêcheurs l’accès aux ressources marines et aux marchés </t>
  </si>
  <si>
    <t>14.c</t>
  </si>
  <si>
    <t xml:space="preserve">Veiller à ce que les États parties appliquent pleinement les dispositions du droit international, énoncées dans la Convention des Nations Unies sur le droit de la mer, y compris, le cas échéant, celles des régimes régionaux et internationaux en vigueur relatifs à la préservation et à l’exploitation durable des océans et de leurs ressources </t>
  </si>
  <si>
    <t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t>
  </si>
  <si>
    <t>15.1</t>
  </si>
  <si>
    <t xml:space="preserve">D’ici à 2020, garantir la préservation, la restauration et l’exploitation durable des écosystèmes terrestres et des écosystèmes d’eau douce et des services connexes, en particulier les forêts, les zones humides, les montagnes et les zones arides, conformément aux obligations découlant des accords internationaux </t>
  </si>
  <si>
    <t>15.2</t>
  </si>
  <si>
    <t xml:space="preserve">D’ici à 2020, promouvoir la gestion durable de tous les types de forêt, mettre un terme à la déforestation, restaurer les forêts dégradées et accroître de nettement le boisement et le reboisement au niveau mondial </t>
  </si>
  <si>
    <t>15.3</t>
  </si>
  <si>
    <t xml:space="preserve">D’ici à 2020, lutter contre la désertification, restaurer les terres et sols dégradés, notamment les terres touchées par la désertification, la sécheresse et les inondations, et s’efforcer de parvenir à un monde sans dégradation des sols </t>
  </si>
  <si>
    <t>15.4</t>
  </si>
  <si>
    <t xml:space="preserve">D’ici à 2030, assurer la préservation des écosystèmes montagneux, notamment de leur biodiversité, afin de mieux tirer parti de leurs bienfaits essentiels pour le développement durable </t>
  </si>
  <si>
    <t>15.5</t>
  </si>
  <si>
    <t xml:space="preserve">Prendre d’urgence des mesures énergiques pour réduire la dégradation du milieu naturel, mettre un terme à l’appauvrissement de la biodiversité et, d’ici à 2020, protéger les espèces menacées et prévenir leur extinction </t>
  </si>
  <si>
    <t>15.6</t>
  </si>
  <si>
    <t xml:space="preserve">Partager, de manière juste et équitable, les bénéfices découlant de l’utilisation des ressources génétiques et promouvoir un accès approprié à celles-ci </t>
  </si>
  <si>
    <t>15.7</t>
  </si>
  <si>
    <t xml:space="preserve">Prendre d’urgence des mesures pour mettre un terme au braconnage et au trafic d’espèces végétales et animales protégées et s’attaquer au problème sous l’angle de l’offre et de la demande </t>
  </si>
  <si>
    <t>15.8</t>
  </si>
  <si>
    <t xml:space="preserve">D’ici à 2020, prendre des mesures pour empêcher l’introduction d’espèces exotiques envahissantes, atténuer sensiblement les effets que ces espèces ont sur les écosystèmes terrestres et aquatiques et contrôler ou éradiquer les espèces prioritaires </t>
  </si>
  <si>
    <t>15.9</t>
  </si>
  <si>
    <t xml:space="preserve">D’ici à 2020, intégrer la protection des écosystèmes et de la biodiversité dans la planification nationale, dans les mécanismes de développement, dans les stratégies de réduction de la pauvreté et dans la comptabilité </t>
  </si>
  <si>
    <t>15.a</t>
  </si>
  <si>
    <t xml:space="preserve">Mobiliser des ressources financières de toutes provenances et les augmenter nettement pour préserver la biodiversité et les écosystèmes et les exploiter durablement </t>
  </si>
  <si>
    <t>15.b</t>
  </si>
  <si>
    <t xml:space="preserve">Mobiliser d’importantes ressources de toutes provenances et à tous les niveaux pour financer la gestion durable des forêts et inciter les pays en développement à privilégier ce type de gestion, notamment aux fins de la préservation des forêts et du reboisement </t>
  </si>
  <si>
    <t>15.c</t>
  </si>
  <si>
    <t xml:space="preserve">Apporter, à l’échelon mondial, un soutien accru à l’action menée pour lutter contre le braconnage et le trafic d’espèces protégées, notamment en donnant aux populations locales d’autres moyens d’assurer durablement leur subsistance </t>
  </si>
  <si>
    <t xml:space="preserve">ODD 16  -   Promouvoir l’avènement de sociétés pacifiques et ouvertes aux fins du développement durable, assurer l’accès de tous à la justice et mettre en place, à tous les niveaux, des institutions efficaces, responsables et ouvertes </t>
  </si>
  <si>
    <t>Cet objectif vise à assurer la sécurité des populations et à faire en sorte que les gouvernements fonctionnent efficacement et équitablement.</t>
  </si>
  <si>
    <t>16.1</t>
  </si>
  <si>
    <t xml:space="preserve">Réduire nettement, partout dans le monde, toutes les formes de violence et les taux de mortalité qui y sont associés </t>
  </si>
  <si>
    <t>16.2</t>
  </si>
  <si>
    <t xml:space="preserve">Mettre un terme à la maltraitance, à l’exploitation et à la traite, et à toutes les formes de violence et de torture dont sont victimes les enfants </t>
  </si>
  <si>
    <t>16.3</t>
  </si>
  <si>
    <t xml:space="preserve">Promouvoir l’état de droit aux niveaux national et international et donner à tous accès à la justice dans des conditions d’égalité </t>
  </si>
  <si>
    <t>16.4</t>
  </si>
  <si>
    <t xml:space="preserve">D’ici à 2030, réduire nettement les flux financiers illicites et le trafic d’armes, renforcer les activités de récupération et de restitution des biens volés et lutter contre toutes les formes de criminalité organisée </t>
  </si>
  <si>
    <t>16.5</t>
  </si>
  <si>
    <t xml:space="preserve">Réduire nettement la corruption et la pratique des pots-de-vin sous toutes leurs formes </t>
  </si>
  <si>
    <t>16.6</t>
  </si>
  <si>
    <t xml:space="preserve">Mettre en place des institutions efficaces, responsables et transparentes à tous les niveaux </t>
  </si>
  <si>
    <t>16.7</t>
  </si>
  <si>
    <t xml:space="preserve">Faire en sorte que le dynamisme, l’ouverture, la participation et la représentation à tous les niveaux caractérisent la prise de décisions </t>
  </si>
  <si>
    <t>16.8</t>
  </si>
  <si>
    <t xml:space="preserve">Élargir et renforcer la participation des pays en développement aux institutions chargées de la gouvernance au niveau mondial </t>
  </si>
  <si>
    <t>16.9</t>
  </si>
  <si>
    <t xml:space="preserve">D’ici à 2030, garantir à tous une identité juridique, notamment grâce à l’enregistrement des naissances </t>
  </si>
  <si>
    <t>16.10</t>
  </si>
  <si>
    <t xml:space="preserve">Garantir l’accès public à l’information et protéger les libertés fondamentales, conformément à la législation nationale et aux accords internationaux </t>
  </si>
  <si>
    <t>16.a</t>
  </si>
  <si>
    <t xml:space="preserve">Appuyer, notamment dans le cadre de la coopération internationale, les institutions nationales chargées de renforcer, à tous les niveaux, les moyens de prévenir la violence et de lutter contre le terrorisme et la criminalité, en particulier dans les pays en développement </t>
  </si>
  <si>
    <t>16.b</t>
  </si>
  <si>
    <t xml:space="preserve">Promouvoir et appliquer des lois et politiques non discriminatoires pour le développement durable </t>
  </si>
  <si>
    <t xml:space="preserve">ODD 17  -   Renforcer les moyens de mettre en œuvre le partenariat mondial pour le développement durable et le revitaliser </t>
  </si>
  <si>
    <t>17.1</t>
  </si>
  <si>
    <t xml:space="preserve">Améliorer, notamment grâce à l’aide internationale aux pays en développement, la mobilisation de ressources nationales en vue de renforcer les capacités nationales de collecte de l’impôt et d’autres recettes </t>
  </si>
  <si>
    <t>17.2</t>
  </si>
  <si>
    <t xml:space="preserve">Faire en sorte que les pays développés honorent tous les engagements pris en matière d’aide publique au développement, notamment qu’ils consacrent 0,7 % de leur revenu national brut à l’aide aux pays en développement, entre 0,15 % et 0,20 % de ce revenu devant être alloué à l’aide aux pays les moins avancés </t>
  </si>
  <si>
    <t>17.3</t>
  </si>
  <si>
    <t xml:space="preserve">Mobiliser des ressources financières supplémentaires de diverses provenances en faveur des pays en développement </t>
  </si>
  <si>
    <t>17.4</t>
  </si>
  <si>
    <t xml:space="preserve">Aider les pays en développement à rendre leur dette viable à long terme au moyen de politiques concertées visant à favoriser le financement de la dette, son allégement ou sa restructuration, selon le cas, et réduire le surendettement en réglant le problème de la dette extérieure des pays pauvres très endettés </t>
  </si>
  <si>
    <t>17.5</t>
  </si>
  <si>
    <t xml:space="preserve">Adopter et mettre en œuvre des systèmes de promotion de l’investissement en faveur des pays les moins avancés </t>
  </si>
  <si>
    <t/>
  </si>
  <si>
    <t>17.6</t>
  </si>
  <si>
    <t xml:space="preserve">Renforcer l’accès à la science, à la technologie et à l’innovation et la coopération Nord-Sud et Sud-Sud et la coopération triangulaire régionale et internationale dans ces domaines et améliorer le partage des savoirs selon des modalités arrêtées d’un commun accord, notamment en coordonnant mieux les mécanismes existants, en particulier au niveau de l’Organisation des Nations Unies, et dans le cadre d’un mécanisme mondial de facilitation des technologies qui pourrait être arrêté </t>
  </si>
  <si>
    <t>17.7</t>
  </si>
  <si>
    <t xml:space="preserve">Promouvoir la mise au point, le transfert et la diffusion de technologies respectueuses de l’environnement en faveur des pays en développement, à des conditions favorables, y compris privilégiées et préférentielles, arrêtées d’un commun accord </t>
  </si>
  <si>
    <t>17.8</t>
  </si>
  <si>
    <t xml:space="preserve">Faire en sorte que la banque de technologies et le mécanisme de renforcement des capacités scientifiques et technologiques et des capacités d’innovation des pays les moins avancés soient pleinement opérationnels d’ici à 2017 et renforcer l’utilisation des technologies clefs, en particulier l’informatique et les communications </t>
  </si>
  <si>
    <t>Renforcement des capacités</t>
  </si>
  <si>
    <t>17.9</t>
  </si>
  <si>
    <t xml:space="preserve">Apporter, à l’échelon international, un soutien accru pour assurer le renforcement efficace et ciblé des capacités des pays en développement et appuyer ainsi les plans nationaux visant à atteindre tous les objectifs de développement durable, notamment dans le cadre de la coopération Nord-Sud et Sud-Sud et de la coopération triangulaire </t>
  </si>
  <si>
    <t>Commerce</t>
  </si>
  <si>
    <t>17.10</t>
  </si>
  <si>
    <t xml:space="preserve">Promouvoir un système commercial multilatéral universel, réglementé, ouvert, non discriminatoire et équitable sous l’égide de l’Organisation mondiale du commerce, notamment grâce à la tenue de négociations dans le cadre du Programme de Doha pour le développement </t>
  </si>
  <si>
    <t>17.11</t>
  </si>
  <si>
    <t xml:space="preserve">Accroître nettement les exportations des pays en développement, en particulier en vue de doubler la part des pays les moins avancés dans les exportations mondiales d’ici à 2020 </t>
  </si>
  <si>
    <t>17.12</t>
  </si>
  <si>
    <t xml:space="preserve">Permettre l’accès rapide de tous les pays les moins avancés aux marchés en franchise de droits et hors contingent, conformément aux décisions de l’Organisation mondiale du commerce, notamment en veillant à ce que les règles préférentielles applicables aux importations provenant des pays les moins avancés soient transparentes et simples et facilitent l’accès aux marchés </t>
  </si>
  <si>
    <t xml:space="preserve">Questions structurelles </t>
  </si>
  <si>
    <t xml:space="preserve">Cohérence des politiques et des structures institutionnelles  </t>
  </si>
  <si>
    <t>17.13</t>
  </si>
  <si>
    <t xml:space="preserve">Renforcer la stabilité macroéconomique mondiale, notamment en favorisant la coordination et la cohérence des politiques </t>
  </si>
  <si>
    <t>17.14</t>
  </si>
  <si>
    <t xml:space="preserve">Renforcer la cohérence des politiques de développement durable </t>
  </si>
  <si>
    <t>17.15</t>
  </si>
  <si>
    <t xml:space="preserve">Respecter la marge de manœuvre et l’autorité de chaque pays en ce qui concerne l’élaboration et l’application des politiques d’élimination de la pauvreté et de développement durable </t>
  </si>
  <si>
    <t xml:space="preserve">Partenariats multipartites </t>
  </si>
  <si>
    <t>17.16</t>
  </si>
  <si>
    <t xml:space="preserve">Renforcer le partenariat mondial pour le développement durable, associé à des partenariats multipartites permettant de mobiliser et de partager des savoirs, des connaissances spécialisées, des technologies et des ressources financières, afin d’aider tous les pays, en particulier les pays en développement, à atteindre les objectifs de développement durable </t>
  </si>
  <si>
    <t>17.17</t>
  </si>
  <si>
    <t xml:space="preserve">Encourager et promouvoir les partenariats publics, les partenariats public-privé et les partenariats avec la société civile, en faisant fond sur l’expérience acquise et les stratégies de financement appliquées en la matière </t>
  </si>
  <si>
    <t xml:space="preserve">Données, suivi et application du principe de responsabilité </t>
  </si>
  <si>
    <t>17.18</t>
  </si>
  <si>
    <t xml:space="preserve">D’ici à 2020, apporter un soutien accru au renforcement des capacités des pays en développement, notamment des pays les moins avancés et des petits États insulaires en développement, l’objectif étant de disposer d’un beaucoup plus grand nombre de données de qualité, actualisées et exactes, ventilées par niveau de revenu, sexe, âge, race, appartenance ethnique, statut migratoire, handicap, emplacement géographique et selon d’autres caractéristiques propres à chaque pays </t>
  </si>
  <si>
    <t>17.19</t>
  </si>
  <si>
    <t xml:space="preserve">D’ici à 2030, tirer parti des initiatives existantes pour établir des indicateurs de progrès en matière de développement durable qui viendraient compléter le produit intérieur brut, et appuyer le renforcement des capacités statistiques des pays en développement </t>
  </si>
  <si>
    <t>Résultats détaillés</t>
  </si>
  <si>
    <t>Localisation des ODD</t>
  </si>
  <si>
    <t>Mise en œuvre des actions</t>
  </si>
  <si>
    <t>Analyse des Forces, Faiblesses, Opportunités et Menaces (FFOM)</t>
  </si>
  <si>
    <t>Enjeux locaux associés à la cible</t>
  </si>
  <si>
    <t>Soutien financier, technique et  humain direct, significatif et urgent de l'État aux actions locales</t>
  </si>
  <si>
    <t>Interventions immédiates et structurantes de l'État et prise en compte des spécificités locales</t>
  </si>
  <si>
    <t xml:space="preserve">Interventions immédiates et structurantes de l'État </t>
  </si>
  <si>
    <t>Appui direct et collaboration immédiate de l'État avec le niveau local</t>
  </si>
  <si>
    <t>Interventions rapide et structurantes de l'État et prise en compte des spécificités locales</t>
  </si>
  <si>
    <t xml:space="preserve">Interventions rapides et structurantes de l'État </t>
  </si>
  <si>
    <t>Soutien humain, technique et financier de l'État aux actions locales</t>
  </si>
  <si>
    <t>Appui et collaboration de l'État avec le niveau local</t>
  </si>
  <si>
    <t>Intervention directe  de l'État</t>
  </si>
  <si>
    <t>Soutien financier, humain et technique directs aux collectivités locales à long terme</t>
  </si>
  <si>
    <t>Planification à long terme d'actions ciblées en collaboration avec les collectivités locales</t>
  </si>
  <si>
    <t>Anticipations  et planification des actions directes de l'état à long terme</t>
  </si>
  <si>
    <t>Maintien ou accélération de la collaboration actuelle avec le niveau local</t>
  </si>
  <si>
    <t>Maintien ou accélération des actions actuelles mise en place au niveau national</t>
  </si>
  <si>
    <t>Maintien de la collaboration actuelle avec le niveau local</t>
  </si>
  <si>
    <t>Maintien des actions actuelles mise en place au niveau national</t>
  </si>
  <si>
    <t>Quel type d'actions devraient être mises en place au niveau national?</t>
  </si>
  <si>
    <t>Mesures et actions déjà en place</t>
  </si>
  <si>
    <t>Stratégies d'action pouvant contribuer à l'atteinte de la cible et proposées lors de l'analyse</t>
  </si>
  <si>
    <t>Autres propositions d'action pouvant contribuer à l'atteinte de la cible (facultatif)</t>
  </si>
  <si>
    <t>Forces et faiblesses en regard de la cible</t>
  </si>
  <si>
    <t>Opportunités et menaces en regard de la cible</t>
  </si>
  <si>
    <t>ODD</t>
  </si>
  <si>
    <t>Nombre de cibles</t>
  </si>
  <si>
    <t>Nombre de cibles analysées</t>
  </si>
  <si>
    <t>Cible non complétée</t>
  </si>
  <si>
    <t>Nombre de cibles urgentes</t>
  </si>
  <si>
    <t>Nombre de cibles prioritaires</t>
  </si>
  <si>
    <t>Nombre de cibles à moyen terme</t>
  </si>
  <si>
    <t>Nombre de cibles à long terme</t>
  </si>
  <si>
    <t>Nombre de cibles à consolider</t>
  </si>
  <si>
    <t>Nombre de cibles non prioritaires</t>
  </si>
  <si>
    <t>Nombre de cibles non pertinentes</t>
  </si>
  <si>
    <t>ODD 2  -   Éliminer la faim, assurer la sécurité alimentaire, améliorer la nutrition et promouvoir l’ agriculture durable</t>
  </si>
  <si>
    <t xml:space="preserve">D’ici à 2030, veiller à ce que tous les jeunes et une proportion considérable d ’adultes, hommes et femmes, sachent lire, écrire et compter </t>
  </si>
  <si>
    <t xml:space="preserve">D’ici à 2030, accroître de nettement le nombre d’enseignants qualifiés, notamment au moyen de la coopération internationale pour la formation d’enseignants dans les pays en développement, surtout dans les pays les moins avancés et les petits États insulaires en développement </t>
  </si>
  <si>
    <t xml:space="preserve">Assurer l’accès de tous aux soins de santé sexuelle et procréative et faire en sorte que chacun puisse exercer ses droits en matière de procréation, ainsi qu’il a été décidé dans le Programme d’action de la Conférence internationale sur la population et le développement et le Programme d’action de Beijing et les documents finals des conférences d’examen qui ont suivi </t>
  </si>
  <si>
    <t xml:space="preserve">D’ici à 2030, réduire nettement le nombre de personnes tuées et le nombre de personnes touchées par les catastrophes, y compris celles d’origine hydrique, et réduire nettement le montant des pertes économiques dues à ces catastrophes exprimé en proportion du produit intérieur brut, l’accent étant mis sur la protection des pauvres et des personnes en situation vulnérable </t>
  </si>
  <si>
    <t xml:space="preserve">D’ici à 2020, accroître nettement le nombre de villes et d’établissements humains qui adoptent et mettent en œuvre des politiques et plans d’action intégrés en faveur de l’insertion de tous, l’utilisation rationnelle des ressources, de l’adaptation aux effets des changements climatiques et de leur atténuation et de la résilience face aux catastrophes, et élaborer et mettre en œuvre, conformément au cadre de Hyogo à venir, une gestion globale des risques de catastrophe à tous les niveaux </t>
  </si>
  <si>
    <t>Technologies</t>
  </si>
  <si>
    <t>Tableau de priorisation des cibles</t>
  </si>
  <si>
    <t>État de la situation actuelle</t>
  </si>
  <si>
    <t>Non complétées</t>
  </si>
  <si>
    <t>Urgentes</t>
  </si>
  <si>
    <t>Prioritaires</t>
  </si>
  <si>
    <t>À moyen terme</t>
  </si>
  <si>
    <t>À long terme</t>
  </si>
  <si>
    <t>À consolider</t>
  </si>
  <si>
    <t>Non prioritaires</t>
  </si>
  <si>
    <t>Non pertinentes</t>
  </si>
  <si>
    <t>Résultats synthèse</t>
  </si>
  <si>
    <t>TOTAL DES CIBLES POUR LES 17 ODD</t>
  </si>
  <si>
    <t xml:space="preserve">  POPULATION</t>
  </si>
  <si>
    <t xml:space="preserve">  PROSPÉRITÉ</t>
  </si>
  <si>
    <t xml:space="preserve">  PLANÈTE</t>
  </si>
  <si>
    <t xml:space="preserve">  PAIX</t>
  </si>
  <si>
    <t xml:space="preserve">  PARTENARIATS</t>
  </si>
  <si>
    <t>Niveau de compétence</t>
  </si>
  <si>
    <t>Niveau de priorité</t>
  </si>
  <si>
    <t>Mise en oeuvre d'actions structurantes et d'actions ciblées</t>
  </si>
  <si>
    <t>Recherche d'opportunités pour des actions ciblées</t>
  </si>
  <si>
    <t>Plaidoyer soutenu auprès de l'État pour la prise en compte des besoins locaux</t>
  </si>
  <si>
    <t>Inscription au PLD souhaitée</t>
  </si>
  <si>
    <t>Mise en oeuvre d'actions ciblées</t>
  </si>
  <si>
    <t>Aucune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</si>
</sst>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C]d\ mmm\ yyyy;@"/>
  </numFmts>
  <fonts count="45">
    <font>
      <sz val="10"/>
      <name val="Helv"/>
    </font>
    <font>
      <sz val="11"/>
      <color theme="1"/>
      <name val="Calibri"/>
      <family val="2"/>
      <scheme val="minor"/>
    </font>
    <font>
      <sz val="10"/>
      <name val="Helv"/>
    </font>
    <font>
      <b/>
      <sz val="12"/>
      <name val="Arial"/>
      <family val="2"/>
    </font>
    <font>
      <u/>
      <sz val="10"/>
      <color theme="10"/>
      <name val="Helv"/>
    </font>
    <font>
      <u/>
      <sz val="10"/>
      <color theme="11"/>
      <name val="Helv"/>
    </font>
    <font>
      <sz val="9"/>
      <color indexed="8"/>
      <name val="Arial"/>
      <family val="2"/>
    </font>
    <font>
      <b/>
      <sz val="9"/>
      <color indexed="8"/>
      <name val="Arial"/>
      <family val="2"/>
    </font>
    <font>
      <b/>
      <sz val="12"/>
      <color indexed="8"/>
      <name val="Arial"/>
      <family val="2"/>
    </font>
    <font>
      <sz val="13"/>
      <color indexed="8"/>
      <name val="Arial"/>
      <family val="2"/>
    </font>
    <font>
      <b/>
      <sz val="9"/>
      <color indexed="81"/>
      <name val="Tahoma"/>
      <family val="2"/>
    </font>
    <font>
      <sz val="10"/>
      <color indexed="81"/>
      <name val="Tahoma"/>
      <family val="2"/>
    </font>
    <font>
      <b/>
      <sz val="16"/>
      <color theme="1"/>
      <name val="Calibri"/>
      <family val="2"/>
      <scheme val="minor"/>
    </font>
    <font>
      <b/>
      <sz val="20"/>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2"/>
      <color indexed="8"/>
      <name val="Calibri"/>
      <family val="2"/>
      <scheme val="minor"/>
    </font>
    <font>
      <sz val="12"/>
      <name val="Arial"/>
      <family val="2"/>
    </font>
    <font>
      <b/>
      <sz val="11"/>
      <color indexed="81"/>
      <name val="Tahoma"/>
      <family val="2"/>
    </font>
    <font>
      <sz val="11"/>
      <color indexed="81"/>
      <name val="Tahoma"/>
      <family val="2"/>
    </font>
    <font>
      <b/>
      <sz val="14"/>
      <color indexed="8"/>
      <name val="Arial"/>
      <family val="2"/>
    </font>
    <font>
      <b/>
      <sz val="18"/>
      <name val="Arial"/>
      <family val="2"/>
    </font>
    <font>
      <sz val="12"/>
      <color indexed="8"/>
      <name val="Arial"/>
      <family val="2"/>
    </font>
    <font>
      <sz val="12"/>
      <name val="Calibri"/>
      <family val="2"/>
    </font>
    <font>
      <b/>
      <sz val="14"/>
      <color indexed="8"/>
      <name val="Calibri"/>
      <family val="2"/>
      <scheme val="minor"/>
    </font>
    <font>
      <i/>
      <sz val="14"/>
      <color indexed="8"/>
      <name val="Calibri"/>
      <family val="2"/>
      <scheme val="minor"/>
    </font>
    <font>
      <sz val="17"/>
      <color indexed="8"/>
      <name val="Arial"/>
      <family val="2"/>
    </font>
    <font>
      <b/>
      <sz val="17"/>
      <color indexed="8"/>
      <name val="Arial"/>
      <family val="2"/>
    </font>
    <font>
      <sz val="36"/>
      <name val="Arial"/>
      <family val="2"/>
    </font>
    <font>
      <sz val="12"/>
      <name val="Cambria"/>
      <family val="1"/>
      <scheme val="major"/>
    </font>
    <font>
      <b/>
      <sz val="18"/>
      <color theme="1"/>
      <name val="Calibri"/>
      <family val="2"/>
      <scheme val="minor"/>
    </font>
    <font>
      <b/>
      <sz val="18"/>
      <name val="Calibri"/>
      <family val="2"/>
      <scheme val="minor"/>
    </font>
    <font>
      <sz val="32"/>
      <name val="Arial"/>
      <family val="2"/>
    </font>
    <font>
      <sz val="9"/>
      <color indexed="81"/>
      <name val="Tahoma"/>
      <family val="2"/>
    </font>
    <font>
      <b/>
      <sz val="20"/>
      <name val="Arial"/>
      <family val="2"/>
    </font>
    <font>
      <b/>
      <sz val="12"/>
      <color rgb="FF000000"/>
      <name val="Helv"/>
    </font>
    <font>
      <sz val="10"/>
      <color theme="0"/>
      <name val="Helv"/>
    </font>
    <font>
      <sz val="12"/>
      <color indexed="81"/>
      <name val="Tahoma"/>
      <family val="2"/>
    </font>
    <font>
      <b/>
      <sz val="12"/>
      <color indexed="81"/>
      <name val="Tahoma"/>
      <family val="2"/>
    </font>
    <font>
      <b/>
      <sz val="11"/>
      <color theme="1"/>
      <name val="Calibri"/>
      <family val="2"/>
      <scheme val="minor"/>
    </font>
    <font>
      <sz val="11"/>
      <name val="Calibri"/>
      <family val="2"/>
      <scheme val="minor"/>
    </font>
    <font>
      <b/>
      <sz val="11"/>
      <name val="Calibri"/>
      <family val="2"/>
      <scheme val="minor"/>
    </font>
    <font>
      <b/>
      <sz val="10"/>
      <color theme="0"/>
      <name val="Helv"/>
    </font>
    <font>
      <sz val="28"/>
      <name val="Segoe UI Light"/>
      <family val="2"/>
    </font>
  </fonts>
  <fills count="60">
    <fill>
      <patternFill patternType="none"/>
    </fill>
    <fill>
      <patternFill patternType="gray125"/>
    </fill>
    <fill>
      <patternFill patternType="gray0625"/>
    </fill>
    <fill>
      <patternFill patternType="lightGray"/>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lightGray">
        <fgColor theme="0" tint="-0.34998626667073579"/>
        <bgColor theme="0"/>
      </patternFill>
    </fill>
    <fill>
      <patternFill patternType="lightGray">
        <fgColor theme="0" tint="-0.34998626667073579"/>
        <bgColor indexed="65"/>
      </patternFill>
    </fill>
    <fill>
      <patternFill patternType="lightGray">
        <fgColor theme="0" tint="-0.34998626667073579"/>
        <bgColor theme="9" tint="0.59999389629810485"/>
      </patternFill>
    </fill>
    <fill>
      <patternFill patternType="lightGray">
        <fgColor theme="0" tint="-0.34998626667073579"/>
        <bgColor theme="6" tint="0.59999389629810485"/>
      </patternFill>
    </fill>
    <fill>
      <patternFill patternType="lightGray">
        <fgColor theme="0" tint="-0.34998626667073579"/>
        <bgColor theme="7" tint="0.59999389629810485"/>
      </patternFill>
    </fill>
    <fill>
      <patternFill patternType="lightGray">
        <fgColor theme="0" tint="-0.34998626667073579"/>
        <bgColor theme="4" tint="0.79998168889431442"/>
      </patternFill>
    </fill>
    <fill>
      <patternFill patternType="solid">
        <fgColor theme="9" tint="0.59999389629810485"/>
        <bgColor theme="0"/>
      </patternFill>
    </fill>
    <fill>
      <patternFill patternType="solid">
        <fgColor theme="6" tint="0.59999389629810485"/>
        <bgColor theme="0"/>
      </patternFill>
    </fill>
    <fill>
      <patternFill patternType="solid">
        <fgColor theme="7" tint="0.59999389629810485"/>
        <bgColor theme="0"/>
      </patternFill>
    </fill>
    <fill>
      <patternFill patternType="solid">
        <fgColor theme="0"/>
        <bgColor theme="0"/>
      </patternFill>
    </fill>
    <fill>
      <patternFill patternType="solid">
        <fgColor indexed="65"/>
        <bgColor theme="0"/>
      </patternFill>
    </fill>
    <fill>
      <patternFill patternType="solid">
        <fgColor theme="4" tint="0.79998168889431442"/>
        <bgColor theme="0"/>
      </patternFill>
    </fill>
    <fill>
      <patternFill patternType="solid">
        <fgColor rgb="FFFFC000"/>
        <bgColor indexed="64"/>
      </patternFill>
    </fill>
    <fill>
      <patternFill patternType="solid">
        <fgColor theme="2" tint="-0.249977111117893"/>
        <bgColor indexed="64"/>
      </patternFill>
    </fill>
    <fill>
      <patternFill patternType="solid">
        <fgColor theme="0"/>
        <bgColor theme="0" tint="-0.34998626667073579"/>
      </patternFill>
    </fill>
    <fill>
      <patternFill patternType="solid">
        <fgColor theme="9" tint="0.59999389629810485"/>
        <bgColor theme="0" tint="-0.34998626667073579"/>
      </patternFill>
    </fill>
    <fill>
      <patternFill patternType="solid">
        <fgColor theme="6" tint="0.59999389629810485"/>
        <bgColor theme="0" tint="-0.34998626667073579"/>
      </patternFill>
    </fill>
    <fill>
      <patternFill patternType="solid">
        <fgColor theme="7" tint="0.59999389629810485"/>
        <bgColor theme="0" tint="-0.34998626667073579"/>
      </patternFill>
    </fill>
    <fill>
      <patternFill patternType="solid">
        <fgColor indexed="65"/>
        <bgColor theme="0" tint="-0.34998626667073579"/>
      </patternFill>
    </fill>
    <fill>
      <patternFill patternType="solid">
        <fgColor theme="4" tint="0.79998168889431442"/>
        <bgColor theme="0" tint="-0.34998626667073579"/>
      </patternFill>
    </fill>
    <fill>
      <patternFill patternType="solid">
        <fgColor theme="4" tint="0.79995117038483843"/>
        <bgColor theme="0" tint="-0.34998626667073579"/>
      </patternFill>
    </fill>
    <fill>
      <patternFill patternType="solid">
        <fgColor theme="0"/>
        <bgColor auto="1"/>
      </patternFill>
    </fill>
    <fill>
      <patternFill patternType="solid">
        <fgColor indexed="65"/>
        <bgColor auto="1"/>
      </patternFill>
    </fill>
    <fill>
      <patternFill patternType="solid">
        <fgColor theme="9" tint="0.59999389629810485"/>
        <bgColor auto="1"/>
      </patternFill>
    </fill>
    <fill>
      <patternFill patternType="solid">
        <fgColor theme="6" tint="0.59999389629810485"/>
        <bgColor auto="1"/>
      </patternFill>
    </fill>
    <fill>
      <patternFill patternType="solid">
        <fgColor theme="7" tint="0.59999389629810485"/>
        <bgColor auto="1"/>
      </patternFill>
    </fill>
    <fill>
      <patternFill patternType="solid">
        <fgColor theme="4" tint="0.79998168889431442"/>
        <bgColor auto="1"/>
      </patternFill>
    </fill>
    <fill>
      <patternFill patternType="gray0625">
        <fgColor theme="0" tint="-0.34998626667073579"/>
        <bgColor theme="0"/>
      </patternFill>
    </fill>
    <fill>
      <patternFill patternType="gray0625">
        <fgColor theme="0" tint="-0.34998626667073579"/>
        <bgColor indexed="65"/>
      </patternFill>
    </fill>
    <fill>
      <patternFill patternType="gray0625">
        <fgColor theme="0" tint="-0.34998626667073579"/>
        <bgColor theme="9" tint="0.59999389629810485"/>
      </patternFill>
    </fill>
    <fill>
      <patternFill patternType="gray0625">
        <fgColor theme="0" tint="-0.34998626667073579"/>
        <bgColor theme="6" tint="0.59999389629810485"/>
      </patternFill>
    </fill>
    <fill>
      <patternFill patternType="gray0625">
        <fgColor theme="0" tint="-0.34998626667073579"/>
        <bgColor theme="7" tint="0.59999389629810485"/>
      </patternFill>
    </fill>
    <fill>
      <patternFill patternType="gray0625">
        <fgColor theme="0" tint="-0.34998626667073579"/>
        <bgColor theme="4" tint="0.79998168889431442"/>
      </patternFill>
    </fill>
    <fill>
      <patternFill patternType="solid">
        <fgColor theme="8" tint="0.59999389629810485"/>
        <bgColor indexed="64"/>
      </patternFill>
    </fill>
    <fill>
      <patternFill patternType="solid">
        <fgColor rgb="FFFFFFCC"/>
        <bgColor indexed="64"/>
      </patternFill>
    </fill>
    <fill>
      <patternFill patternType="lightGray">
        <fgColor theme="0" tint="-0.34998626667073579"/>
        <bgColor theme="8" tint="0.59999389629810485"/>
      </patternFill>
    </fill>
    <fill>
      <patternFill patternType="solid">
        <fgColor theme="8" tint="0.59999389629810485"/>
        <bgColor theme="0"/>
      </patternFill>
    </fill>
    <fill>
      <patternFill patternType="solid">
        <fgColor theme="8" tint="0.59999389629810485"/>
        <bgColor theme="0" tint="-0.34998626667073579"/>
      </patternFill>
    </fill>
    <fill>
      <patternFill patternType="solid">
        <fgColor theme="4"/>
        <bgColor indexed="64"/>
      </patternFill>
    </fill>
    <fill>
      <patternFill patternType="solid">
        <fgColor theme="9"/>
        <bgColor indexed="64"/>
      </patternFill>
    </fill>
    <fill>
      <patternFill patternType="solid">
        <fgColor rgb="FF00B0F0"/>
        <bgColor indexed="64"/>
      </patternFill>
    </fill>
    <fill>
      <patternFill patternType="solid">
        <fgColor theme="7"/>
        <bgColor indexed="64"/>
      </patternFill>
    </fill>
  </fills>
  <borders count="77">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style="thin">
        <color auto="1"/>
      </bottom>
      <diagonal/>
    </border>
    <border>
      <left/>
      <right/>
      <top style="medium">
        <color indexed="64"/>
      </top>
      <bottom style="medium">
        <color indexed="64"/>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medium">
        <color auto="1"/>
      </bottom>
      <diagonal/>
    </border>
    <border>
      <left style="thin">
        <color auto="1"/>
      </left>
      <right style="thin">
        <color auto="1"/>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auto="1"/>
      </right>
      <top/>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style="thin">
        <color auto="1"/>
      </top>
      <bottom style="medium">
        <color indexed="64"/>
      </bottom>
      <diagonal/>
    </border>
    <border>
      <left/>
      <right style="thin">
        <color auto="1"/>
      </right>
      <top style="thin">
        <color auto="1"/>
      </top>
      <bottom/>
      <diagonal/>
    </border>
    <border>
      <left/>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style="thin">
        <color auto="1"/>
      </bottom>
      <diagonal/>
    </border>
    <border>
      <left/>
      <right/>
      <top/>
      <bottom style="medium">
        <color auto="1"/>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thin">
        <color auto="1"/>
      </left>
      <right style="double">
        <color indexed="64"/>
      </right>
      <top style="thin">
        <color auto="1"/>
      </top>
      <bottom style="thin">
        <color auto="1"/>
      </bottom>
      <diagonal/>
    </border>
    <border>
      <left style="medium">
        <color auto="1"/>
      </left>
      <right/>
      <top style="thin">
        <color auto="1"/>
      </top>
      <bottom/>
      <diagonal/>
    </border>
    <border>
      <left style="medium">
        <color indexed="64"/>
      </left>
      <right/>
      <top/>
      <bottom/>
      <diagonal/>
    </border>
    <border>
      <left/>
      <right style="thin">
        <color auto="1"/>
      </right>
      <top/>
      <bottom/>
      <diagonal/>
    </border>
    <border>
      <left style="thin">
        <color auto="1"/>
      </left>
      <right style="medium">
        <color auto="1"/>
      </right>
      <top style="medium">
        <color auto="1"/>
      </top>
      <bottom/>
      <diagonal/>
    </border>
    <border>
      <left style="thin">
        <color auto="1"/>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double">
        <color indexed="64"/>
      </right>
      <top style="medium">
        <color indexed="64"/>
      </top>
      <bottom style="thin">
        <color auto="1"/>
      </bottom>
      <diagonal/>
    </border>
    <border>
      <left style="thin">
        <color auto="1"/>
      </left>
      <right style="double">
        <color indexed="64"/>
      </right>
      <top style="thin">
        <color auto="1"/>
      </top>
      <bottom style="medium">
        <color indexed="64"/>
      </bottom>
      <diagonal/>
    </border>
    <border>
      <left/>
      <right style="thin">
        <color auto="1"/>
      </right>
      <top style="medium">
        <color indexed="64"/>
      </top>
      <bottom/>
      <diagonal/>
    </border>
  </borders>
  <cellStyleXfs count="20">
    <xf numFmtId="0" fontId="0" fillId="0" borderId="0"/>
    <xf numFmtId="4" fontId="2" fillId="0" borderId="0" applyFont="0" applyFill="0" applyBorder="0" applyAlignment="0" applyProtection="0"/>
    <xf numFmtId="0" fontId="2" fillId="2" borderId="0" applyNumberFormat="0" applyFont="0" applyBorder="0" applyAlignment="0" applyProtection="0"/>
    <xf numFmtId="0" fontId="2" fillId="1" borderId="0" applyNumberFormat="0" applyFont="0" applyBorder="0" applyAlignment="0" applyProtection="0"/>
    <xf numFmtId="0" fontId="2" fillId="3" borderId="0" applyNumberFormat="0" applyFont="0" applyBorder="0" applyAlignment="0" applyProtection="0"/>
    <xf numFmtId="0" fontId="2" fillId="0" borderId="0" applyNumberFormat="0" applyFon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839">
    <xf numFmtId="0" fontId="0" fillId="0" borderId="0" xfId="0"/>
    <xf numFmtId="0" fontId="0" fillId="4" borderId="0" xfId="0" applyFill="1"/>
    <xf numFmtId="0" fontId="12" fillId="4" borderId="0" xfId="0" applyFont="1" applyFill="1"/>
    <xf numFmtId="0" fontId="12" fillId="0" borderId="16" xfId="0" applyFont="1" applyBorder="1" applyAlignment="1">
      <alignment horizontal="center" vertical="center"/>
    </xf>
    <xf numFmtId="0" fontId="0" fillId="7" borderId="2" xfId="0" applyFill="1" applyBorder="1"/>
    <xf numFmtId="0" fontId="0" fillId="8" borderId="10" xfId="0" applyFill="1" applyBorder="1"/>
    <xf numFmtId="0" fontId="14" fillId="9" borderId="3" xfId="0" applyFont="1" applyFill="1" applyBorder="1" applyAlignment="1">
      <alignment horizontal="center" vertical="center" wrapText="1"/>
    </xf>
    <xf numFmtId="0" fontId="0" fillId="4" borderId="0" xfId="0" applyFill="1" applyAlignment="1">
      <alignment horizontal="left" vertical="center"/>
    </xf>
    <xf numFmtId="0" fontId="14" fillId="7" borderId="9"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2" fillId="0" borderId="17" xfId="0" applyFont="1" applyBorder="1" applyAlignment="1">
      <alignment horizontal="center" vertical="center"/>
    </xf>
    <xf numFmtId="0" fontId="0" fillId="8" borderId="9" xfId="0" applyFill="1" applyBorder="1"/>
    <xf numFmtId="0" fontId="0" fillId="10" borderId="9" xfId="0" applyFill="1" applyBorder="1"/>
    <xf numFmtId="0" fontId="0" fillId="11" borderId="11" xfId="0" applyFill="1" applyBorder="1"/>
    <xf numFmtId="0" fontId="14" fillId="8" borderId="9"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0" fillId="11" borderId="9" xfId="0" applyFill="1" applyBorder="1"/>
    <xf numFmtId="0" fontId="14" fillId="10" borderId="9"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12" fillId="0" borderId="18" xfId="0" applyFont="1" applyBorder="1" applyAlignment="1">
      <alignment horizontal="center" vertical="center"/>
    </xf>
    <xf numFmtId="0" fontId="14" fillId="12" borderId="4"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2" fillId="0" borderId="0" xfId="0" applyFont="1"/>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0" fillId="13" borderId="10" xfId="0" applyFill="1" applyBorder="1"/>
    <xf numFmtId="0" fontId="15" fillId="13" borderId="9" xfId="0" applyFont="1" applyFill="1" applyBorder="1" applyAlignment="1">
      <alignment horizontal="center" vertical="center" wrapText="1"/>
    </xf>
    <xf numFmtId="0" fontId="0" fillId="13" borderId="8" xfId="0" applyFill="1" applyBorder="1"/>
    <xf numFmtId="0" fontId="0" fillId="10" borderId="8" xfId="0" applyFill="1" applyBorder="1"/>
    <xf numFmtId="0" fontId="0" fillId="0" borderId="0" xfId="0" applyAlignment="1">
      <alignment horizontal="center" vertical="center" wrapText="1"/>
    </xf>
    <xf numFmtId="0" fontId="17" fillId="14" borderId="9" xfId="0" applyFont="1" applyFill="1" applyBorder="1" applyAlignment="1" applyProtection="1">
      <alignment horizontal="center" vertical="center" wrapText="1"/>
      <protection locked="0"/>
    </xf>
    <xf numFmtId="0" fontId="17" fillId="15" borderId="9" xfId="0" applyFont="1" applyFill="1" applyBorder="1" applyAlignment="1" applyProtection="1">
      <alignment horizontal="center" vertical="center" wrapText="1"/>
      <protection locked="0"/>
    </xf>
    <xf numFmtId="0" fontId="17" fillId="17" borderId="9" xfId="0" applyFont="1" applyFill="1" applyBorder="1" applyAlignment="1" applyProtection="1">
      <alignment horizontal="center" vertical="center" wrapText="1"/>
      <protection locked="0"/>
    </xf>
    <xf numFmtId="0" fontId="17" fillId="16" borderId="9" xfId="0" applyFont="1" applyFill="1" applyBorder="1" applyAlignment="1" applyProtection="1">
      <alignment horizontal="center" vertical="center" wrapText="1"/>
      <protection locked="0"/>
    </xf>
    <xf numFmtId="0" fontId="17" fillId="23" borderId="14" xfId="0" applyFont="1" applyFill="1" applyBorder="1" applyAlignment="1" applyProtection="1">
      <alignment horizontal="center" vertical="center" wrapText="1"/>
      <protection locked="0"/>
    </xf>
    <xf numFmtId="0" fontId="17" fillId="23" borderId="10" xfId="0" applyFont="1" applyFill="1" applyBorder="1" applyAlignment="1" applyProtection="1">
      <alignment horizontal="center" vertical="center" wrapText="1"/>
      <protection locked="0"/>
    </xf>
    <xf numFmtId="0" fontId="17" fillId="23" borderId="9" xfId="0" applyFont="1" applyFill="1" applyBorder="1" applyAlignment="1" applyProtection="1">
      <alignment horizontal="center" vertical="center" wrapText="1"/>
      <protection locked="0"/>
    </xf>
    <xf numFmtId="0" fontId="17" fillId="23" borderId="12" xfId="0" applyFont="1" applyFill="1" applyBorder="1" applyAlignment="1" applyProtection="1">
      <alignment horizontal="center" vertical="center" wrapText="1"/>
      <protection locked="0"/>
    </xf>
    <xf numFmtId="0" fontId="0" fillId="9" borderId="9" xfId="0" applyFill="1" applyBorder="1"/>
    <xf numFmtId="0" fontId="17" fillId="16" borderId="11" xfId="0" applyFont="1" applyFill="1" applyBorder="1" applyAlignment="1" applyProtection="1">
      <alignment horizontal="center" vertical="center" wrapText="1"/>
      <protection locked="0"/>
    </xf>
    <xf numFmtId="0" fontId="3" fillId="4" borderId="0" xfId="0" applyFont="1" applyFill="1" applyAlignment="1">
      <alignment horizontal="left" vertical="center"/>
    </xf>
    <xf numFmtId="0" fontId="3" fillId="4" borderId="0" xfId="0" applyFont="1" applyFill="1" applyAlignment="1">
      <alignment horizontal="left" vertical="center" wrapText="1"/>
    </xf>
    <xf numFmtId="0" fontId="3" fillId="4" borderId="2" xfId="0" applyFont="1" applyFill="1" applyBorder="1" applyAlignment="1">
      <alignment horizontal="left" vertical="center" wrapText="1"/>
    </xf>
    <xf numFmtId="0" fontId="18" fillId="4" borderId="3" xfId="0" applyFont="1" applyFill="1" applyBorder="1" applyAlignment="1" applyProtection="1">
      <alignment horizontal="left" vertical="center" wrapText="1"/>
      <protection locked="0"/>
    </xf>
    <xf numFmtId="0" fontId="3" fillId="4" borderId="13" xfId="0" applyFont="1" applyFill="1" applyBorder="1" applyAlignment="1">
      <alignment horizontal="left" vertical="center" wrapText="1"/>
    </xf>
    <xf numFmtId="0" fontId="18" fillId="4" borderId="15" xfId="0" applyFont="1" applyFill="1" applyBorder="1" applyAlignment="1" applyProtection="1">
      <alignment horizontal="left" vertical="center" wrapText="1"/>
      <protection locked="0"/>
    </xf>
    <xf numFmtId="0" fontId="3" fillId="4" borderId="8" xfId="0" applyFont="1" applyFill="1" applyBorder="1" applyAlignment="1">
      <alignment horizontal="left" vertical="center" wrapText="1"/>
    </xf>
    <xf numFmtId="0" fontId="18" fillId="4" borderId="11" xfId="0" applyFont="1" applyFill="1" applyBorder="1" applyAlignment="1" applyProtection="1">
      <alignment horizontal="left" vertical="center" wrapText="1"/>
      <protection locked="0"/>
    </xf>
    <xf numFmtId="0" fontId="3" fillId="4" borderId="36" xfId="0" applyFont="1" applyFill="1" applyBorder="1" applyAlignment="1">
      <alignment horizontal="left" vertical="center" wrapText="1"/>
    </xf>
    <xf numFmtId="0" fontId="18" fillId="4" borderId="37" xfId="0" applyFont="1" applyFill="1" applyBorder="1" applyAlignment="1" applyProtection="1">
      <alignment horizontal="left" vertical="center" wrapText="1"/>
      <protection locked="0"/>
    </xf>
    <xf numFmtId="0" fontId="3" fillId="4" borderId="4" xfId="0" applyFont="1" applyFill="1" applyBorder="1" applyAlignment="1">
      <alignment horizontal="left" vertical="center" wrapText="1"/>
    </xf>
    <xf numFmtId="0" fontId="18" fillId="4" borderId="5" xfId="0" applyFont="1" applyFill="1" applyBorder="1" applyAlignment="1" applyProtection="1">
      <alignment horizontal="left" vertical="center" wrapText="1"/>
      <protection locked="0"/>
    </xf>
    <xf numFmtId="164" fontId="18" fillId="4" borderId="5" xfId="0" applyNumberFormat="1" applyFont="1" applyFill="1" applyBorder="1" applyAlignment="1" applyProtection="1">
      <alignment horizontal="left" vertical="center" wrapText="1"/>
      <protection locked="0"/>
    </xf>
    <xf numFmtId="0" fontId="17" fillId="24" borderId="14" xfId="0" applyFont="1" applyFill="1" applyBorder="1" applyAlignment="1" applyProtection="1">
      <alignment horizontal="center" vertical="center" wrapText="1"/>
      <protection locked="0"/>
    </xf>
    <xf numFmtId="0" fontId="17" fillId="25" borderId="14" xfId="0" applyFont="1" applyFill="1" applyBorder="1" applyAlignment="1" applyProtection="1">
      <alignment horizontal="center" vertical="center" wrapText="1"/>
      <protection locked="0"/>
    </xf>
    <xf numFmtId="0" fontId="17" fillId="26" borderId="14" xfId="0" applyFont="1" applyFill="1" applyBorder="1" applyAlignment="1" applyProtection="1">
      <alignment horizontal="center" vertical="center" wrapText="1"/>
      <protection locked="0"/>
    </xf>
    <xf numFmtId="0" fontId="17" fillId="29" borderId="14" xfId="0" applyFont="1" applyFill="1" applyBorder="1" applyAlignment="1" applyProtection="1">
      <alignment horizontal="center" vertical="center" wrapText="1"/>
      <protection locked="0"/>
    </xf>
    <xf numFmtId="0" fontId="17" fillId="14" borderId="10" xfId="0" applyFont="1" applyFill="1" applyBorder="1" applyAlignment="1" applyProtection="1">
      <alignment horizontal="center" vertical="center" wrapText="1"/>
      <protection locked="0"/>
    </xf>
    <xf numFmtId="0" fontId="17" fillId="15" borderId="10" xfId="0" applyFont="1" applyFill="1" applyBorder="1" applyAlignment="1" applyProtection="1">
      <alignment horizontal="center" vertical="center" wrapText="1"/>
      <protection locked="0"/>
    </xf>
    <xf numFmtId="0" fontId="17" fillId="17" borderId="10" xfId="0" applyFont="1" applyFill="1" applyBorder="1" applyAlignment="1" applyProtection="1">
      <alignment horizontal="center" vertical="center" wrapText="1"/>
      <protection locked="0"/>
    </xf>
    <xf numFmtId="0" fontId="17" fillId="16" borderId="10" xfId="0" applyFont="1" applyFill="1" applyBorder="1" applyAlignment="1" applyProtection="1">
      <alignment horizontal="center" vertical="center" wrapText="1"/>
      <protection locked="0"/>
    </xf>
    <xf numFmtId="0" fontId="17" fillId="16" borderId="3" xfId="0" applyFont="1" applyFill="1" applyBorder="1" applyAlignment="1" applyProtection="1">
      <alignment horizontal="center" vertical="center" wrapText="1"/>
      <protection locked="0"/>
    </xf>
    <xf numFmtId="0" fontId="17" fillId="24" borderId="9" xfId="0" applyFont="1" applyFill="1" applyBorder="1" applyAlignment="1" applyProtection="1">
      <alignment horizontal="center" vertical="center" wrapText="1"/>
      <protection locked="0"/>
    </xf>
    <xf numFmtId="0" fontId="17" fillId="25" borderId="9" xfId="0" applyFont="1" applyFill="1" applyBorder="1" applyAlignment="1" applyProtection="1">
      <alignment horizontal="center" vertical="center" wrapText="1"/>
      <protection locked="0"/>
    </xf>
    <xf numFmtId="0" fontId="17" fillId="26" borderId="9" xfId="0" applyFont="1" applyFill="1" applyBorder="1" applyAlignment="1" applyProtection="1">
      <alignment horizontal="center" vertical="center" wrapText="1"/>
      <protection locked="0"/>
    </xf>
    <xf numFmtId="0" fontId="17" fillId="29" borderId="9" xfId="0" applyFont="1" applyFill="1" applyBorder="1" applyAlignment="1" applyProtection="1">
      <alignment horizontal="center" vertical="center" wrapText="1"/>
      <protection locked="0"/>
    </xf>
    <xf numFmtId="0" fontId="17" fillId="14" borderId="2" xfId="0" applyFont="1" applyFill="1" applyBorder="1" applyAlignment="1" applyProtection="1">
      <alignment horizontal="center" vertical="center" wrapText="1"/>
      <protection locked="0"/>
    </xf>
    <xf numFmtId="0" fontId="17" fillId="14" borderId="8" xfId="0" applyFont="1" applyFill="1" applyBorder="1" applyAlignment="1" applyProtection="1">
      <alignment horizontal="center" vertical="center" wrapText="1"/>
      <protection locked="0"/>
    </xf>
    <xf numFmtId="0" fontId="17" fillId="14" borderId="13" xfId="0" applyFont="1" applyFill="1" applyBorder="1" applyAlignment="1" applyProtection="1">
      <alignment horizontal="center" vertical="center" wrapText="1"/>
      <protection locked="0"/>
    </xf>
    <xf numFmtId="0" fontId="17" fillId="14" borderId="14" xfId="0" applyFont="1" applyFill="1" applyBorder="1" applyAlignment="1" applyProtection="1">
      <alignment horizontal="center" vertical="center" wrapText="1"/>
      <protection locked="0"/>
    </xf>
    <xf numFmtId="0" fontId="17" fillId="15" borderId="14" xfId="0" applyFont="1" applyFill="1" applyBorder="1" applyAlignment="1" applyProtection="1">
      <alignment horizontal="center" vertical="center" wrapText="1"/>
      <protection locked="0"/>
    </xf>
    <xf numFmtId="0" fontId="17" fillId="17" borderId="14" xfId="0" applyFont="1" applyFill="1" applyBorder="1" applyAlignment="1" applyProtection="1">
      <alignment horizontal="center" vertical="center" wrapText="1"/>
      <protection locked="0"/>
    </xf>
    <xf numFmtId="0" fontId="17" fillId="16" borderId="14" xfId="0" applyFont="1" applyFill="1" applyBorder="1" applyAlignment="1" applyProtection="1">
      <alignment horizontal="center" vertical="center" wrapText="1"/>
      <protection locked="0"/>
    </xf>
    <xf numFmtId="0" fontId="17" fillId="14" borderId="4" xfId="0" applyFont="1" applyFill="1" applyBorder="1" applyAlignment="1" applyProtection="1">
      <alignment horizontal="center" vertical="center" wrapText="1"/>
      <protection locked="0"/>
    </xf>
    <xf numFmtId="0" fontId="17" fillId="14" borderId="12" xfId="0" applyFont="1" applyFill="1" applyBorder="1" applyAlignment="1" applyProtection="1">
      <alignment horizontal="center" vertical="center" wrapText="1"/>
      <protection locked="0"/>
    </xf>
    <xf numFmtId="0" fontId="17" fillId="15" borderId="12" xfId="0" applyFont="1" applyFill="1" applyBorder="1" applyAlignment="1" applyProtection="1">
      <alignment horizontal="center" vertical="center" wrapText="1"/>
      <protection locked="0"/>
    </xf>
    <xf numFmtId="0" fontId="17" fillId="17" borderId="12" xfId="0" applyFont="1" applyFill="1" applyBorder="1" applyAlignment="1" applyProtection="1">
      <alignment horizontal="center" vertical="center" wrapText="1"/>
      <protection locked="0"/>
    </xf>
    <xf numFmtId="0" fontId="17" fillId="16" borderId="12" xfId="0" applyFont="1" applyFill="1" applyBorder="1" applyAlignment="1" applyProtection="1">
      <alignment horizontal="center" vertical="center" wrapText="1"/>
      <protection locked="0"/>
    </xf>
    <xf numFmtId="0" fontId="17" fillId="16" borderId="5" xfId="0" applyFont="1" applyFill="1" applyBorder="1" applyAlignment="1" applyProtection="1">
      <alignment horizontal="center" vertical="center" wrapText="1"/>
      <protection locked="0"/>
    </xf>
    <xf numFmtId="0" fontId="17" fillId="14" borderId="23" xfId="0" applyFont="1" applyFill="1" applyBorder="1" applyAlignment="1" applyProtection="1">
      <alignment horizontal="center" vertical="center" wrapText="1"/>
      <protection locked="0"/>
    </xf>
    <xf numFmtId="0" fontId="17" fillId="24" borderId="42" xfId="0" applyFont="1" applyFill="1" applyBorder="1" applyAlignment="1" applyProtection="1">
      <alignment horizontal="center" vertical="center" wrapText="1"/>
      <protection locked="0"/>
    </xf>
    <xf numFmtId="0" fontId="17" fillId="14" borderId="30" xfId="0" applyFont="1" applyFill="1" applyBorder="1" applyAlignment="1" applyProtection="1">
      <alignment horizontal="center" vertical="center" wrapText="1"/>
      <protection locked="0"/>
    </xf>
    <xf numFmtId="0" fontId="17" fillId="24" borderId="23" xfId="0" applyFont="1" applyFill="1" applyBorder="1" applyAlignment="1" applyProtection="1">
      <alignment horizontal="center" vertical="center" wrapText="1"/>
      <protection locked="0"/>
    </xf>
    <xf numFmtId="0" fontId="17" fillId="14" borderId="42" xfId="0" applyFont="1" applyFill="1" applyBorder="1" applyAlignment="1" applyProtection="1">
      <alignment horizontal="center" vertical="center" wrapText="1"/>
      <protection locked="0"/>
    </xf>
    <xf numFmtId="0" fontId="17" fillId="14" borderId="32" xfId="0" applyFont="1" applyFill="1" applyBorder="1" applyAlignment="1" applyProtection="1">
      <alignment horizontal="center" vertical="center" wrapText="1"/>
      <protection locked="0"/>
    </xf>
    <xf numFmtId="0" fontId="17" fillId="14" borderId="25" xfId="0" applyFont="1" applyFill="1" applyBorder="1" applyAlignment="1" applyProtection="1">
      <alignment horizontal="center" vertical="center" wrapText="1"/>
      <protection locked="0"/>
    </xf>
    <xf numFmtId="0" fontId="17" fillId="15" borderId="25" xfId="0" applyFont="1" applyFill="1" applyBorder="1" applyAlignment="1" applyProtection="1">
      <alignment horizontal="center" vertical="center" wrapText="1"/>
      <protection locked="0"/>
    </xf>
    <xf numFmtId="0" fontId="17" fillId="17" borderId="25" xfId="0" applyFont="1" applyFill="1" applyBorder="1" applyAlignment="1" applyProtection="1">
      <alignment horizontal="center" vertical="center" wrapText="1"/>
      <protection locked="0"/>
    </xf>
    <xf numFmtId="0" fontId="17" fillId="16" borderId="25" xfId="0" applyFont="1" applyFill="1" applyBorder="1" applyAlignment="1" applyProtection="1">
      <alignment horizontal="center" vertical="center" wrapText="1"/>
      <protection locked="0"/>
    </xf>
    <xf numFmtId="0" fontId="0" fillId="4" borderId="0" xfId="0" applyFill="1" applyAlignment="1">
      <alignment horizontal="center" vertical="center" wrapText="1"/>
    </xf>
    <xf numFmtId="0" fontId="30" fillId="0" borderId="9" xfId="0" applyFont="1" applyBorder="1" applyAlignment="1">
      <alignment horizontal="center" vertical="center"/>
    </xf>
    <xf numFmtId="0" fontId="31" fillId="12" borderId="9"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32" fillId="13" borderId="9" xfId="0" applyFont="1" applyFill="1" applyBorder="1" applyAlignment="1">
      <alignment horizontal="center" vertical="center" wrapText="1"/>
    </xf>
    <xf numFmtId="0" fontId="31" fillId="8" borderId="9" xfId="0" applyFont="1" applyFill="1" applyBorder="1" applyAlignment="1">
      <alignment horizontal="center" vertical="center" wrapText="1"/>
    </xf>
    <xf numFmtId="0" fontId="31" fillId="10" borderId="9" xfId="0" applyFont="1" applyFill="1" applyBorder="1" applyAlignment="1">
      <alignment horizontal="center" vertical="center" wrapText="1"/>
    </xf>
    <xf numFmtId="0" fontId="31" fillId="9" borderId="9" xfId="0" applyFont="1" applyFill="1" applyBorder="1" applyAlignment="1">
      <alignment horizontal="center" vertical="center" wrapText="1"/>
    </xf>
    <xf numFmtId="0" fontId="31" fillId="11" borderId="9" xfId="0" applyFont="1" applyFill="1" applyBorder="1" applyAlignment="1">
      <alignment horizontal="center" vertical="center" wrapText="1"/>
    </xf>
    <xf numFmtId="0" fontId="0" fillId="0" borderId="0" xfId="0" applyAlignment="1">
      <alignment wrapText="1"/>
    </xf>
    <xf numFmtId="0" fontId="14" fillId="7" borderId="12" xfId="0" applyFont="1" applyFill="1" applyBorder="1" applyAlignment="1">
      <alignment horizontal="center" vertical="center" textRotation="90" wrapText="1"/>
    </xf>
    <xf numFmtId="0" fontId="15" fillId="13" borderId="12" xfId="0" applyFont="1" applyFill="1" applyBorder="1" applyAlignment="1">
      <alignment horizontal="center" vertical="center" textRotation="90" wrapText="1"/>
    </xf>
    <xf numFmtId="0" fontId="14" fillId="8" borderId="12" xfId="0" applyFont="1" applyFill="1" applyBorder="1" applyAlignment="1">
      <alignment horizontal="center" vertical="center" textRotation="90" wrapText="1"/>
    </xf>
    <xf numFmtId="0" fontId="14" fillId="10" borderId="12" xfId="0" applyFont="1" applyFill="1" applyBorder="1" applyAlignment="1">
      <alignment horizontal="center" vertical="center" textRotation="90" wrapText="1"/>
    </xf>
    <xf numFmtId="0" fontId="14" fillId="9" borderId="12" xfId="0" applyFont="1" applyFill="1" applyBorder="1" applyAlignment="1">
      <alignment horizontal="center" vertical="center" textRotation="90" wrapText="1"/>
    </xf>
    <xf numFmtId="0" fontId="14" fillId="11" borderId="12" xfId="0" applyFont="1" applyFill="1" applyBorder="1" applyAlignment="1">
      <alignment horizontal="center" vertical="center" textRotation="90" wrapText="1"/>
    </xf>
    <xf numFmtId="0" fontId="14" fillId="12" borderId="12" xfId="0" applyFont="1" applyFill="1" applyBorder="1" applyAlignment="1">
      <alignment horizontal="center" vertical="center" textRotation="90" wrapText="1"/>
    </xf>
    <xf numFmtId="0" fontId="14" fillId="12" borderId="9" xfId="0" applyFont="1" applyFill="1" applyBorder="1" applyAlignment="1">
      <alignment horizontal="center" vertical="center" textRotation="90" wrapText="1"/>
    </xf>
    <xf numFmtId="0" fontId="14" fillId="7" borderId="9" xfId="0" applyFont="1" applyFill="1" applyBorder="1" applyAlignment="1">
      <alignment horizontal="center" vertical="center" textRotation="90" wrapText="1"/>
    </xf>
    <xf numFmtId="0" fontId="15" fillId="13" borderId="9" xfId="0" applyFont="1" applyFill="1" applyBorder="1" applyAlignment="1">
      <alignment horizontal="center" vertical="center" textRotation="90" wrapText="1"/>
    </xf>
    <xf numFmtId="0" fontId="14" fillId="8" borderId="9" xfId="0" applyFont="1" applyFill="1" applyBorder="1" applyAlignment="1">
      <alignment horizontal="center" vertical="center" textRotation="90" wrapText="1"/>
    </xf>
    <xf numFmtId="0" fontId="14" fillId="10" borderId="9" xfId="0" applyFont="1" applyFill="1" applyBorder="1" applyAlignment="1">
      <alignment horizontal="center" vertical="center" textRotation="90" wrapText="1"/>
    </xf>
    <xf numFmtId="0" fontId="14" fillId="9" borderId="9" xfId="0" applyFont="1" applyFill="1" applyBorder="1" applyAlignment="1">
      <alignment horizontal="center" vertical="center" textRotation="90" wrapText="1"/>
    </xf>
    <xf numFmtId="0" fontId="14" fillId="11" borderId="9" xfId="0" applyFont="1" applyFill="1" applyBorder="1" applyAlignment="1">
      <alignment horizontal="center" vertical="center" textRotation="90" wrapText="1"/>
    </xf>
    <xf numFmtId="0" fontId="24" fillId="0" borderId="26" xfId="0" applyFont="1" applyBorder="1" applyAlignment="1">
      <alignment vertical="center" wrapText="1"/>
    </xf>
    <xf numFmtId="0" fontId="17" fillId="0" borderId="25" xfId="0" applyFont="1" applyBorder="1" applyAlignment="1">
      <alignment horizontal="center" vertical="center" wrapText="1"/>
    </xf>
    <xf numFmtId="0" fontId="17" fillId="16" borderId="25" xfId="0" applyFont="1" applyFill="1" applyBorder="1" applyAlignment="1">
      <alignment horizontal="center" vertical="center" wrapText="1"/>
    </xf>
    <xf numFmtId="0" fontId="17" fillId="16" borderId="26" xfId="0" applyFont="1" applyFill="1" applyBorder="1" applyAlignment="1">
      <alignment horizontal="center" vertical="center" wrapText="1"/>
    </xf>
    <xf numFmtId="0" fontId="24" fillId="0" borderId="11" xfId="0" applyFont="1" applyBorder="1" applyAlignment="1">
      <alignment vertical="center" wrapText="1"/>
    </xf>
    <xf numFmtId="0" fontId="17" fillId="15" borderId="9" xfId="0" applyFont="1" applyFill="1" applyBorder="1" applyAlignment="1">
      <alignment horizontal="center" vertical="center" wrapText="1"/>
    </xf>
    <xf numFmtId="0" fontId="17" fillId="17"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16" borderId="9" xfId="0" applyFont="1" applyFill="1" applyBorder="1" applyAlignment="1">
      <alignment horizontal="center" vertical="center" wrapText="1"/>
    </xf>
    <xf numFmtId="0" fontId="17" fillId="16" borderId="11" xfId="0" applyFont="1" applyFill="1" applyBorder="1" applyAlignment="1">
      <alignment horizontal="center" vertical="center" wrapText="1"/>
    </xf>
    <xf numFmtId="0" fontId="17" fillId="21" borderId="9" xfId="0" applyFont="1" applyFill="1" applyBorder="1" applyAlignment="1">
      <alignment horizontal="center" vertical="center" wrapText="1"/>
    </xf>
    <xf numFmtId="0" fontId="17" fillId="22" borderId="9" xfId="0" applyFont="1" applyFill="1" applyBorder="1" applyAlignment="1">
      <alignment horizontal="center" vertical="center" wrapText="1"/>
    </xf>
    <xf numFmtId="0" fontId="17" fillId="18" borderId="9" xfId="0" applyFont="1" applyFill="1" applyBorder="1" applyAlignment="1">
      <alignment horizontal="center" vertical="center" wrapText="1"/>
    </xf>
    <xf numFmtId="0" fontId="24" fillId="0" borderId="5" xfId="0" applyFont="1" applyBorder="1" applyAlignment="1">
      <alignment vertical="center" wrapText="1"/>
    </xf>
    <xf numFmtId="0" fontId="17" fillId="25" borderId="14" xfId="0" applyFont="1" applyFill="1" applyBorder="1" applyAlignment="1">
      <alignment horizontal="center" vertical="center" wrapText="1"/>
    </xf>
    <xf numFmtId="0" fontId="17" fillId="26" borderId="14" xfId="0" applyFont="1" applyFill="1" applyBorder="1" applyAlignment="1">
      <alignment horizontal="center" vertical="center" wrapText="1"/>
    </xf>
    <xf numFmtId="0" fontId="17" fillId="28" borderId="14" xfId="0" applyFont="1" applyFill="1" applyBorder="1" applyAlignment="1">
      <alignment horizontal="center" vertical="center" wrapText="1"/>
    </xf>
    <xf numFmtId="0" fontId="17" fillId="29" borderId="14" xfId="0" applyFont="1" applyFill="1" applyBorder="1" applyAlignment="1">
      <alignment horizontal="center" vertical="center" wrapText="1"/>
    </xf>
    <xf numFmtId="0" fontId="17" fillId="21" borderId="10" xfId="0" applyFont="1" applyFill="1" applyBorder="1" applyAlignment="1">
      <alignment horizontal="center" vertical="center" wrapText="1"/>
    </xf>
    <xf numFmtId="0" fontId="17" fillId="22" borderId="10" xfId="0" applyFont="1" applyFill="1" applyBorder="1" applyAlignment="1">
      <alignment horizontal="center" vertical="center" wrapText="1"/>
    </xf>
    <xf numFmtId="0" fontId="17" fillId="19" borderId="10" xfId="0" applyFont="1" applyFill="1" applyBorder="1" applyAlignment="1">
      <alignment horizontal="center" vertical="center" wrapText="1"/>
    </xf>
    <xf numFmtId="0" fontId="17" fillId="23" borderId="10" xfId="0" applyFont="1" applyFill="1" applyBorder="1" applyAlignment="1">
      <alignment horizontal="center" vertical="center" wrapText="1"/>
    </xf>
    <xf numFmtId="0" fontId="17" fillId="23" borderId="3" xfId="0" applyFont="1" applyFill="1" applyBorder="1" applyAlignment="1">
      <alignment horizontal="center" vertical="center" wrapText="1"/>
    </xf>
    <xf numFmtId="0" fontId="24" fillId="19" borderId="14" xfId="0" applyFont="1" applyFill="1" applyBorder="1" applyAlignment="1">
      <alignment vertical="center" wrapText="1"/>
    </xf>
    <xf numFmtId="0" fontId="17" fillId="21" borderId="14" xfId="0" applyFont="1" applyFill="1" applyBorder="1" applyAlignment="1">
      <alignment horizontal="center" vertical="center" wrapText="1"/>
    </xf>
    <xf numFmtId="0" fontId="17" fillId="22" borderId="14" xfId="0" applyFont="1" applyFill="1" applyBorder="1" applyAlignment="1">
      <alignment horizontal="center" vertical="center" wrapText="1"/>
    </xf>
    <xf numFmtId="0" fontId="17" fillId="19" borderId="14" xfId="0" applyFont="1" applyFill="1" applyBorder="1" applyAlignment="1">
      <alignment horizontal="center" vertical="center" wrapText="1"/>
    </xf>
    <xf numFmtId="0" fontId="17" fillId="23" borderId="14" xfId="0" applyFont="1" applyFill="1" applyBorder="1" applyAlignment="1">
      <alignment horizontal="center" vertical="center" wrapText="1"/>
    </xf>
    <xf numFmtId="0" fontId="17" fillId="23" borderId="15" xfId="0" applyFont="1" applyFill="1" applyBorder="1" applyAlignment="1">
      <alignment horizontal="center" vertical="center" wrapText="1"/>
    </xf>
    <xf numFmtId="0" fontId="16" fillId="19" borderId="9" xfId="0" applyFont="1" applyFill="1" applyBorder="1" applyAlignment="1">
      <alignment vertical="center" wrapText="1"/>
    </xf>
    <xf numFmtId="0" fontId="17" fillId="19" borderId="9" xfId="0" applyFont="1" applyFill="1" applyBorder="1" applyAlignment="1">
      <alignment horizontal="center" vertical="center" wrapText="1"/>
    </xf>
    <xf numFmtId="0" fontId="17" fillId="23" borderId="9" xfId="0" applyFont="1" applyFill="1" applyBorder="1" applyAlignment="1">
      <alignment horizontal="center" vertical="center" wrapText="1"/>
    </xf>
    <xf numFmtId="0" fontId="17" fillId="23" borderId="11" xfId="0" applyFont="1" applyFill="1" applyBorder="1" applyAlignment="1">
      <alignment horizontal="center" vertical="center" wrapText="1"/>
    </xf>
    <xf numFmtId="0" fontId="16" fillId="19" borderId="12" xfId="0" applyFont="1" applyFill="1" applyBorder="1" applyAlignment="1">
      <alignment vertical="center" wrapText="1"/>
    </xf>
    <xf numFmtId="0" fontId="17" fillId="21" borderId="12" xfId="0" applyFont="1" applyFill="1" applyBorder="1" applyAlignment="1">
      <alignment horizontal="center" vertical="center" wrapText="1"/>
    </xf>
    <xf numFmtId="0" fontId="17" fillId="22" borderId="12" xfId="0" applyFont="1" applyFill="1" applyBorder="1" applyAlignment="1">
      <alignment horizontal="center" vertical="center" wrapText="1"/>
    </xf>
    <xf numFmtId="0" fontId="17" fillId="19" borderId="12" xfId="0" applyFont="1" applyFill="1" applyBorder="1" applyAlignment="1">
      <alignment horizontal="center" vertical="center" wrapText="1"/>
    </xf>
    <xf numFmtId="0" fontId="17" fillId="23" borderId="12" xfId="0" applyFont="1" applyFill="1" applyBorder="1" applyAlignment="1">
      <alignment horizontal="center" vertical="center" wrapText="1"/>
    </xf>
    <xf numFmtId="0" fontId="17" fillId="23" borderId="5" xfId="0" applyFont="1" applyFill="1" applyBorder="1" applyAlignment="1">
      <alignment horizontal="center" vertical="center" wrapText="1"/>
    </xf>
    <xf numFmtId="0" fontId="16" fillId="0" borderId="3" xfId="0" applyFont="1" applyBorder="1" applyAlignment="1">
      <alignment vertical="center" wrapText="1"/>
    </xf>
    <xf numFmtId="0" fontId="17" fillId="15" borderId="10"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16" borderId="10" xfId="0" applyFont="1" applyFill="1" applyBorder="1" applyAlignment="1">
      <alignment horizontal="center" vertical="center" wrapText="1"/>
    </xf>
    <xf numFmtId="0" fontId="17" fillId="16" borderId="3" xfId="0" applyFont="1" applyFill="1" applyBorder="1" applyAlignment="1">
      <alignment horizontal="center" vertical="center" wrapText="1"/>
    </xf>
    <xf numFmtId="0" fontId="16" fillId="0" borderId="11" xfId="0" applyFont="1" applyBorder="1" applyAlignment="1">
      <alignment vertical="center" wrapText="1"/>
    </xf>
    <xf numFmtId="0" fontId="16" fillId="19" borderId="11" xfId="0" applyFont="1" applyFill="1" applyBorder="1" applyAlignment="1">
      <alignment vertical="center" wrapText="1"/>
    </xf>
    <xf numFmtId="0" fontId="17" fillId="25" borderId="9" xfId="0" applyFont="1" applyFill="1" applyBorder="1" applyAlignment="1">
      <alignment horizontal="center" vertical="center" wrapText="1"/>
    </xf>
    <xf numFmtId="0" fontId="17" fillId="26" borderId="9" xfId="0" applyFont="1" applyFill="1" applyBorder="1" applyAlignment="1">
      <alignment horizontal="center" vertical="center" wrapText="1"/>
    </xf>
    <xf numFmtId="0" fontId="17" fillId="28" borderId="9" xfId="0" applyFont="1" applyFill="1" applyBorder="1" applyAlignment="1">
      <alignment horizontal="center" vertical="center" wrapText="1"/>
    </xf>
    <xf numFmtId="0" fontId="17" fillId="29" borderId="9" xfId="0" applyFont="1" applyFill="1" applyBorder="1" applyAlignment="1">
      <alignment horizontal="center" vertical="center" wrapText="1"/>
    </xf>
    <xf numFmtId="0" fontId="17" fillId="29" borderId="11" xfId="0" applyFont="1" applyFill="1" applyBorder="1" applyAlignment="1">
      <alignment horizontal="center" vertical="center" wrapText="1"/>
    </xf>
    <xf numFmtId="0" fontId="16" fillId="18" borderId="11" xfId="0" applyFont="1" applyFill="1" applyBorder="1" applyAlignment="1">
      <alignment vertical="center" wrapText="1"/>
    </xf>
    <xf numFmtId="0" fontId="16" fillId="0" borderId="5" xfId="0" applyFont="1" applyBorder="1" applyAlignment="1">
      <alignment vertical="center" wrapText="1"/>
    </xf>
    <xf numFmtId="0" fontId="16" fillId="19" borderId="3" xfId="0" applyFont="1" applyFill="1" applyBorder="1" applyAlignment="1">
      <alignment vertical="center" wrapText="1"/>
    </xf>
    <xf numFmtId="0" fontId="16" fillId="0" borderId="39" xfId="0" applyFont="1" applyBorder="1" applyAlignment="1">
      <alignment vertical="center" wrapText="1"/>
    </xf>
    <xf numFmtId="0" fontId="17" fillId="14" borderId="2" xfId="0" applyFont="1" applyFill="1" applyBorder="1" applyAlignment="1">
      <alignment horizontal="center" vertical="center" wrapText="1"/>
    </xf>
    <xf numFmtId="0" fontId="16" fillId="0" borderId="21" xfId="0" applyFont="1" applyBorder="1" applyAlignment="1">
      <alignment vertical="center" wrapText="1"/>
    </xf>
    <xf numFmtId="0" fontId="17" fillId="14" borderId="8" xfId="0" applyFont="1" applyFill="1" applyBorder="1" applyAlignment="1">
      <alignment horizontal="center" vertical="center" wrapText="1"/>
    </xf>
    <xf numFmtId="0" fontId="16" fillId="19" borderId="21" xfId="0" applyFont="1" applyFill="1" applyBorder="1" applyAlignment="1">
      <alignment vertical="center" wrapText="1"/>
    </xf>
    <xf numFmtId="0" fontId="17" fillId="20" borderId="8" xfId="0" applyFont="1" applyFill="1" applyBorder="1" applyAlignment="1">
      <alignment horizontal="center" vertical="center" wrapText="1"/>
    </xf>
    <xf numFmtId="0" fontId="16" fillId="0" borderId="40" xfId="0" applyFont="1" applyBorder="1" applyAlignment="1">
      <alignment vertical="center" wrapText="1"/>
    </xf>
    <xf numFmtId="0" fontId="17" fillId="14" borderId="13" xfId="0" applyFont="1" applyFill="1" applyBorder="1" applyAlignment="1">
      <alignment horizontal="center" vertical="center" wrapText="1"/>
    </xf>
    <xf numFmtId="0" fontId="17" fillId="15" borderId="14" xfId="0" applyFont="1" applyFill="1" applyBorder="1" applyAlignment="1">
      <alignment horizontal="center" vertical="center" wrapText="1"/>
    </xf>
    <xf numFmtId="0" fontId="17" fillId="17" borderId="14" xfId="0" applyFont="1" applyFill="1" applyBorder="1" applyAlignment="1">
      <alignment horizontal="center" vertical="center" wrapText="1"/>
    </xf>
    <xf numFmtId="0" fontId="17" fillId="0" borderId="14" xfId="0" applyFont="1" applyBorder="1" applyAlignment="1">
      <alignment horizontal="center" vertical="center" wrapText="1"/>
    </xf>
    <xf numFmtId="0" fontId="17" fillId="16" borderId="14" xfId="0" applyFont="1" applyFill="1" applyBorder="1" applyAlignment="1">
      <alignment horizontal="center" vertical="center" wrapText="1"/>
    </xf>
    <xf numFmtId="0" fontId="17" fillId="16" borderId="15" xfId="0" applyFont="1" applyFill="1" applyBorder="1" applyAlignment="1">
      <alignment horizontal="center" vertical="center" wrapText="1"/>
    </xf>
    <xf numFmtId="0" fontId="16" fillId="18" borderId="5" xfId="0" applyFont="1" applyFill="1" applyBorder="1" applyAlignment="1">
      <alignment vertical="center" wrapText="1"/>
    </xf>
    <xf numFmtId="0" fontId="17" fillId="20" borderId="4" xfId="0" applyFont="1" applyFill="1" applyBorder="1" applyAlignment="1">
      <alignment horizontal="center" vertical="center" wrapText="1"/>
    </xf>
    <xf numFmtId="0" fontId="16" fillId="19" borderId="40" xfId="0" applyFont="1" applyFill="1" applyBorder="1" applyAlignment="1">
      <alignment vertical="center" wrapText="1"/>
    </xf>
    <xf numFmtId="0" fontId="17" fillId="20" borderId="13" xfId="0" applyFont="1" applyFill="1" applyBorder="1" applyAlignment="1">
      <alignment horizontal="center" vertical="center" wrapText="1"/>
    </xf>
    <xf numFmtId="0" fontId="16" fillId="18" borderId="21" xfId="0" applyFont="1" applyFill="1" applyBorder="1" applyAlignment="1">
      <alignment vertical="center" wrapText="1"/>
    </xf>
    <xf numFmtId="0" fontId="16" fillId="0" borderId="41" xfId="0" applyFont="1" applyBorder="1" applyAlignment="1">
      <alignment vertical="center" wrapText="1"/>
    </xf>
    <xf numFmtId="0" fontId="17" fillId="14" borderId="4"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17" fillId="17" borderId="12"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16" borderId="12" xfId="0" applyFont="1" applyFill="1" applyBorder="1" applyAlignment="1">
      <alignment horizontal="center" vertical="center" wrapText="1"/>
    </xf>
    <xf numFmtId="0" fontId="17" fillId="16" borderId="5" xfId="0" applyFont="1" applyFill="1" applyBorder="1" applyAlignment="1">
      <alignment horizontal="center" vertical="center" wrapText="1"/>
    </xf>
    <xf numFmtId="0" fontId="16" fillId="0" borderId="26" xfId="0" applyFont="1" applyBorder="1" applyAlignment="1">
      <alignment vertical="center" wrapText="1"/>
    </xf>
    <xf numFmtId="0" fontId="17" fillId="20" borderId="2" xfId="0" applyFont="1" applyFill="1" applyBorder="1" applyAlignment="1">
      <alignment horizontal="center" vertical="center" wrapText="1"/>
    </xf>
    <xf numFmtId="0" fontId="16" fillId="18" borderId="3" xfId="0" applyFont="1" applyFill="1" applyBorder="1" applyAlignment="1">
      <alignment vertical="center" wrapText="1"/>
    </xf>
    <xf numFmtId="0" fontId="16" fillId="18" borderId="39" xfId="0" applyFont="1" applyFill="1" applyBorder="1" applyAlignment="1">
      <alignment vertical="center" wrapText="1"/>
    </xf>
    <xf numFmtId="0" fontId="16" fillId="18" borderId="41" xfId="0" applyFont="1" applyFill="1" applyBorder="1" applyAlignment="1">
      <alignment vertical="center" wrapText="1"/>
    </xf>
    <xf numFmtId="0" fontId="17" fillId="23" borderId="29" xfId="0" applyFont="1" applyFill="1" applyBorder="1" applyAlignment="1">
      <alignment horizontal="center" vertical="center" wrapText="1"/>
    </xf>
    <xf numFmtId="0" fontId="6" fillId="4" borderId="0" xfId="0" applyFont="1" applyFill="1"/>
    <xf numFmtId="0" fontId="6" fillId="4" borderId="0" xfId="0" applyFont="1" applyFill="1" applyAlignment="1">
      <alignment horizontal="center" vertical="center" wrapText="1"/>
    </xf>
    <xf numFmtId="0" fontId="6" fillId="4" borderId="0" xfId="0" applyFont="1" applyFill="1" applyAlignment="1">
      <alignment horizontal="left" vertical="top" wrapText="1"/>
    </xf>
    <xf numFmtId="0" fontId="6" fillId="4" borderId="0" xfId="0" applyFont="1" applyFill="1" applyAlignment="1">
      <alignment horizontal="justify"/>
    </xf>
    <xf numFmtId="0" fontId="6" fillId="4" borderId="0" xfId="0" applyFont="1" applyFill="1" applyAlignment="1">
      <alignment horizontal="center" vertical="center"/>
    </xf>
    <xf numFmtId="0" fontId="6" fillId="0" borderId="0" xfId="0" applyFont="1"/>
    <xf numFmtId="0" fontId="7" fillId="4" borderId="0" xfId="0" applyFont="1" applyFill="1" applyAlignment="1">
      <alignment vertical="center"/>
    </xf>
    <xf numFmtId="0" fontId="8" fillId="14" borderId="4" xfId="0" applyFont="1" applyFill="1" applyBorder="1" applyAlignment="1">
      <alignment horizontal="center" vertical="center" wrapText="1"/>
    </xf>
    <xf numFmtId="0" fontId="8" fillId="14" borderId="5" xfId="0" applyFont="1" applyFill="1" applyBorder="1" applyAlignment="1">
      <alignment horizontal="center" vertical="center" textRotation="90" wrapText="1"/>
    </xf>
    <xf numFmtId="0" fontId="8" fillId="15" borderId="4" xfId="0" applyFont="1" applyFill="1" applyBorder="1" applyAlignment="1">
      <alignment horizontal="center" vertical="center" textRotation="90" wrapText="1"/>
    </xf>
    <xf numFmtId="0" fontId="8" fillId="15" borderId="5" xfId="0" applyFont="1" applyFill="1" applyBorder="1" applyAlignment="1">
      <alignment horizontal="center" vertical="center" wrapText="1"/>
    </xf>
    <xf numFmtId="0" fontId="8" fillId="17" borderId="4" xfId="0" applyFont="1" applyFill="1" applyBorder="1" applyAlignment="1">
      <alignment horizontal="center" vertical="center" textRotation="90" wrapText="1"/>
    </xf>
    <xf numFmtId="0" fontId="8" fillId="17" borderId="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9" fillId="0" borderId="12" xfId="0" applyFont="1" applyBorder="1" applyAlignment="1">
      <alignment textRotation="90"/>
    </xf>
    <xf numFmtId="0" fontId="9" fillId="4" borderId="12" xfId="0" applyFont="1" applyFill="1" applyBorder="1" applyAlignment="1">
      <alignment textRotation="90"/>
    </xf>
    <xf numFmtId="0" fontId="8" fillId="6" borderId="12" xfId="0" applyFont="1" applyFill="1" applyBorder="1" applyAlignment="1">
      <alignment horizontal="center" vertical="center" wrapText="1"/>
    </xf>
    <xf numFmtId="0" fontId="9" fillId="4" borderId="12" xfId="0" applyFont="1" applyFill="1" applyBorder="1" applyAlignment="1">
      <alignment textRotation="90" wrapText="1"/>
    </xf>
    <xf numFmtId="0" fontId="8" fillId="6" borderId="5"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12"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7" fillId="0" borderId="0" xfId="0" applyFont="1" applyAlignment="1">
      <alignment vertical="center"/>
    </xf>
    <xf numFmtId="0" fontId="27" fillId="4" borderId="0" xfId="0" applyFont="1" applyFill="1" applyAlignment="1">
      <alignment horizontal="left" vertical="center"/>
    </xf>
    <xf numFmtId="0" fontId="27" fillId="0" borderId="0" xfId="0" applyFont="1"/>
    <xf numFmtId="0" fontId="27" fillId="0" borderId="9" xfId="0" applyFont="1" applyBorder="1"/>
    <xf numFmtId="0" fontId="17" fillId="4" borderId="0" xfId="0" applyFont="1" applyFill="1" applyAlignment="1">
      <alignment horizontal="left" vertical="center"/>
    </xf>
    <xf numFmtId="0" fontId="23"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6" fillId="0" borderId="25" xfId="0" applyFont="1" applyBorder="1"/>
    <xf numFmtId="0" fontId="6" fillId="0" borderId="25" xfId="0" applyFont="1" applyBorder="1" applyAlignment="1">
      <alignment textRotation="90" wrapText="1"/>
    </xf>
    <xf numFmtId="0" fontId="6" fillId="0" borderId="25" xfId="0" applyFont="1" applyBorder="1" applyAlignment="1">
      <alignment wrapText="1"/>
    </xf>
    <xf numFmtId="0" fontId="6" fillId="4" borderId="25" xfId="0" applyFont="1" applyFill="1" applyBorder="1"/>
    <xf numFmtId="0" fontId="17" fillId="0" borderId="0" xfId="0" applyFont="1"/>
    <xf numFmtId="0" fontId="17" fillId="0" borderId="9" xfId="0" applyFont="1" applyBorder="1"/>
    <xf numFmtId="0" fontId="23"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6" fillId="0" borderId="9" xfId="0" applyFont="1" applyBorder="1"/>
    <xf numFmtId="0" fontId="6" fillId="0" borderId="9" xfId="0" applyFont="1" applyBorder="1" applyAlignment="1">
      <alignment textRotation="90" wrapText="1"/>
    </xf>
    <xf numFmtId="0" fontId="6" fillId="0" borderId="9" xfId="0" applyFont="1" applyBorder="1" applyAlignment="1">
      <alignment wrapText="1"/>
    </xf>
    <xf numFmtId="0" fontId="6" fillId="4" borderId="9" xfId="0" applyFont="1" applyFill="1" applyBorder="1"/>
    <xf numFmtId="0" fontId="6" fillId="18" borderId="9" xfId="0" applyFont="1" applyFill="1" applyBorder="1"/>
    <xf numFmtId="0" fontId="23" fillId="4" borderId="4" xfId="0" applyFont="1" applyFill="1" applyBorder="1" applyAlignment="1">
      <alignment horizontal="center" vertical="center" wrapText="1"/>
    </xf>
    <xf numFmtId="0" fontId="17" fillId="27" borderId="14" xfId="0" applyFont="1" applyFill="1" applyBorder="1" applyAlignment="1">
      <alignment horizontal="center" vertical="center" wrapText="1"/>
    </xf>
    <xf numFmtId="0" fontId="6" fillId="28" borderId="14" xfId="0" applyFont="1" applyFill="1" applyBorder="1"/>
    <xf numFmtId="0" fontId="6" fillId="28" borderId="14" xfId="0" applyFont="1" applyFill="1" applyBorder="1" applyAlignment="1">
      <alignment textRotation="90" wrapText="1"/>
    </xf>
    <xf numFmtId="0" fontId="6" fillId="28" borderId="14" xfId="0" applyFont="1" applyFill="1" applyBorder="1" applyAlignment="1">
      <alignment wrapText="1"/>
    </xf>
    <xf numFmtId="0" fontId="6" fillId="27" borderId="14" xfId="0" applyFont="1" applyFill="1" applyBorder="1"/>
    <xf numFmtId="0" fontId="23" fillId="18" borderId="2" xfId="0"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6" fillId="19" borderId="10" xfId="0" applyFont="1" applyFill="1" applyBorder="1"/>
    <xf numFmtId="0" fontId="6" fillId="19" borderId="10" xfId="0" applyFont="1" applyFill="1" applyBorder="1" applyAlignment="1">
      <alignment textRotation="90" wrapText="1"/>
    </xf>
    <xf numFmtId="0" fontId="6" fillId="19" borderId="10" xfId="0" applyFont="1" applyFill="1" applyBorder="1" applyAlignment="1">
      <alignment wrapText="1"/>
    </xf>
    <xf numFmtId="0" fontId="6" fillId="18" borderId="10" xfId="0" applyFont="1" applyFill="1" applyBorder="1"/>
    <xf numFmtId="0" fontId="23" fillId="18" borderId="13" xfId="0" applyFont="1" applyFill="1" applyBorder="1" applyAlignment="1">
      <alignment horizontal="center" vertical="center" wrapText="1"/>
    </xf>
    <xf numFmtId="0" fontId="17" fillId="18" borderId="14" xfId="0" applyFont="1" applyFill="1" applyBorder="1" applyAlignment="1">
      <alignment horizontal="center" vertical="center" wrapText="1"/>
    </xf>
    <xf numFmtId="0" fontId="6" fillId="19" borderId="14" xfId="0" applyFont="1" applyFill="1" applyBorder="1"/>
    <xf numFmtId="0" fontId="6" fillId="19" borderId="14" xfId="0" applyFont="1" applyFill="1" applyBorder="1" applyAlignment="1">
      <alignment textRotation="90" wrapText="1"/>
    </xf>
    <xf numFmtId="0" fontId="6" fillId="19" borderId="14" xfId="0" applyFont="1" applyFill="1" applyBorder="1" applyAlignment="1">
      <alignment wrapText="1"/>
    </xf>
    <xf numFmtId="0" fontId="6" fillId="18" borderId="14" xfId="0" applyFont="1" applyFill="1" applyBorder="1"/>
    <xf numFmtId="0" fontId="17" fillId="4" borderId="24"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18" borderId="13" xfId="0" applyFont="1" applyFill="1" applyBorder="1" applyAlignment="1">
      <alignment horizontal="center" vertical="center" wrapText="1"/>
    </xf>
    <xf numFmtId="0" fontId="17" fillId="18" borderId="2" xfId="0" applyFont="1" applyFill="1" applyBorder="1" applyAlignment="1">
      <alignment horizontal="center" vertical="center" wrapText="1"/>
    </xf>
    <xf numFmtId="0" fontId="17" fillId="18" borderId="8" xfId="0" applyFont="1" applyFill="1" applyBorder="1" applyAlignment="1">
      <alignment horizontal="center" vertical="center" wrapText="1"/>
    </xf>
    <xf numFmtId="0" fontId="6" fillId="19" borderId="9" xfId="0" applyFont="1" applyFill="1" applyBorder="1"/>
    <xf numFmtId="0" fontId="6" fillId="19" borderId="9" xfId="0" applyFont="1" applyFill="1" applyBorder="1" applyAlignment="1">
      <alignment textRotation="90" wrapText="1"/>
    </xf>
    <xf numFmtId="0" fontId="6" fillId="19" borderId="9" xfId="0" applyFont="1" applyFill="1" applyBorder="1" applyAlignment="1">
      <alignment wrapText="1"/>
    </xf>
    <xf numFmtId="0" fontId="17" fillId="18" borderId="4" xfId="0" applyFont="1" applyFill="1" applyBorder="1" applyAlignment="1">
      <alignment horizontal="center" vertical="center" wrapText="1"/>
    </xf>
    <xf numFmtId="0" fontId="17" fillId="18" borderId="12" xfId="0" applyFont="1" applyFill="1" applyBorder="1" applyAlignment="1">
      <alignment horizontal="center" vertical="center" wrapText="1"/>
    </xf>
    <xf numFmtId="0" fontId="6" fillId="19" borderId="12" xfId="0" applyFont="1" applyFill="1" applyBorder="1"/>
    <xf numFmtId="0" fontId="6" fillId="19" borderId="12" xfId="0" applyFont="1" applyFill="1" applyBorder="1" applyAlignment="1">
      <alignment textRotation="90" wrapText="1"/>
    </xf>
    <xf numFmtId="0" fontId="6" fillId="19" borderId="12" xfId="0" applyFont="1" applyFill="1" applyBorder="1" applyAlignment="1">
      <alignment wrapText="1"/>
    </xf>
    <xf numFmtId="0" fontId="6" fillId="18" borderId="12" xfId="0" applyFont="1" applyFill="1" applyBorder="1"/>
    <xf numFmtId="0" fontId="17" fillId="4" borderId="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6" fillId="0" borderId="10" xfId="0" applyFont="1" applyBorder="1"/>
    <xf numFmtId="0" fontId="6" fillId="0" borderId="10" xfId="0" applyFont="1" applyBorder="1" applyAlignment="1">
      <alignment textRotation="90" wrapText="1"/>
    </xf>
    <xf numFmtId="0" fontId="6" fillId="0" borderId="10" xfId="0" applyFont="1" applyBorder="1" applyAlignment="1">
      <alignment wrapText="1"/>
    </xf>
    <xf numFmtId="0" fontId="6" fillId="4" borderId="10" xfId="0" applyFont="1" applyFill="1" applyBorder="1"/>
    <xf numFmtId="0" fontId="17" fillId="27" borderId="9" xfId="0" applyFont="1" applyFill="1" applyBorder="1" applyAlignment="1">
      <alignment horizontal="center" vertical="center" wrapText="1"/>
    </xf>
    <xf numFmtId="0" fontId="6" fillId="28" borderId="9" xfId="0" applyFont="1" applyFill="1" applyBorder="1"/>
    <xf numFmtId="0" fontId="6" fillId="28" borderId="9" xfId="0" applyFont="1" applyFill="1" applyBorder="1" applyAlignment="1">
      <alignment textRotation="90" wrapText="1"/>
    </xf>
    <xf numFmtId="0" fontId="6" fillId="28" borderId="9" xfId="0" applyFont="1" applyFill="1" applyBorder="1" applyAlignment="1">
      <alignment wrapText="1"/>
    </xf>
    <xf numFmtId="0" fontId="6" fillId="27" borderId="9" xfId="0" applyFont="1" applyFill="1" applyBorder="1"/>
    <xf numFmtId="0" fontId="17" fillId="4" borderId="4"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6" fillId="0" borderId="14" xfId="0" applyFont="1" applyBorder="1"/>
    <xf numFmtId="0" fontId="6" fillId="0" borderId="14" xfId="0" applyFont="1" applyBorder="1" applyAlignment="1">
      <alignment textRotation="90" wrapText="1"/>
    </xf>
    <xf numFmtId="0" fontId="6" fillId="0" borderId="14" xfId="0" applyFont="1" applyBorder="1" applyAlignment="1">
      <alignment wrapText="1"/>
    </xf>
    <xf numFmtId="0" fontId="6" fillId="4" borderId="14" xfId="0" applyFont="1" applyFill="1" applyBorder="1"/>
    <xf numFmtId="0" fontId="17" fillId="4" borderId="12" xfId="0" applyFont="1" applyFill="1" applyBorder="1" applyAlignment="1">
      <alignment horizontal="center" vertical="center" wrapText="1"/>
    </xf>
    <xf numFmtId="0" fontId="6" fillId="0" borderId="12" xfId="0" applyFont="1" applyBorder="1"/>
    <xf numFmtId="0" fontId="6" fillId="0" borderId="12" xfId="0" applyFont="1" applyBorder="1" applyAlignment="1">
      <alignment textRotation="90" wrapText="1"/>
    </xf>
    <xf numFmtId="0" fontId="6" fillId="0" borderId="12" xfId="0" applyFont="1" applyBorder="1" applyAlignment="1">
      <alignment wrapText="1"/>
    </xf>
    <xf numFmtId="0" fontId="6" fillId="4" borderId="12" xfId="0" applyFont="1" applyFill="1" applyBorder="1"/>
    <xf numFmtId="0" fontId="6"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justify"/>
    </xf>
    <xf numFmtId="0" fontId="6" fillId="0" borderId="0" xfId="0" applyFont="1" applyAlignment="1">
      <alignment horizontal="center" vertical="center"/>
    </xf>
    <xf numFmtId="0" fontId="18" fillId="4" borderId="0" xfId="0" applyFont="1" applyFill="1" applyAlignment="1">
      <alignment horizontal="left" vertical="center" wrapText="1"/>
    </xf>
    <xf numFmtId="0" fontId="9" fillId="4" borderId="0" xfId="0" applyFont="1" applyFill="1" applyAlignment="1">
      <alignment horizontal="left" vertical="center"/>
    </xf>
    <xf numFmtId="0" fontId="9" fillId="0" borderId="0" xfId="0" applyFont="1"/>
    <xf numFmtId="0" fontId="8" fillId="16" borderId="41" xfId="0" applyFont="1" applyFill="1" applyBorder="1" applyAlignment="1">
      <alignment horizontal="center" vertical="center" wrapText="1"/>
    </xf>
    <xf numFmtId="0" fontId="17" fillId="16" borderId="60" xfId="0" applyFont="1" applyFill="1" applyBorder="1" applyAlignment="1" applyProtection="1">
      <alignment horizontal="center" vertical="center" wrapText="1"/>
      <protection locked="0"/>
    </xf>
    <xf numFmtId="0" fontId="17" fillId="16" borderId="21" xfId="0" applyFont="1" applyFill="1" applyBorder="1" applyAlignment="1" applyProtection="1">
      <alignment horizontal="center" vertical="center" wrapText="1"/>
      <protection locked="0"/>
    </xf>
    <xf numFmtId="0" fontId="17" fillId="29" borderId="40" xfId="0" applyFont="1" applyFill="1" applyBorder="1" applyAlignment="1" applyProtection="1">
      <alignment horizontal="center" vertical="center" wrapText="1"/>
      <protection locked="0"/>
    </xf>
    <xf numFmtId="0" fontId="17" fillId="23" borderId="39" xfId="0" applyFont="1" applyFill="1" applyBorder="1" applyAlignment="1" applyProtection="1">
      <alignment horizontal="center" vertical="center" wrapText="1"/>
      <protection locked="0"/>
    </xf>
    <xf numFmtId="0" fontId="17" fillId="23" borderId="40" xfId="0" applyFont="1" applyFill="1" applyBorder="1" applyAlignment="1" applyProtection="1">
      <alignment horizontal="center" vertical="center" wrapText="1"/>
      <protection locked="0"/>
    </xf>
    <xf numFmtId="0" fontId="17" fillId="23" borderId="21" xfId="0" applyFont="1" applyFill="1" applyBorder="1" applyAlignment="1" applyProtection="1">
      <alignment horizontal="center" vertical="center" wrapText="1"/>
      <protection locked="0"/>
    </xf>
    <xf numFmtId="0" fontId="17" fillId="23" borderId="41"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xf>
    <xf numFmtId="0" fontId="17" fillId="29" borderId="21" xfId="0" applyFont="1" applyFill="1" applyBorder="1" applyAlignment="1" applyProtection="1">
      <alignment horizontal="center" vertical="center" wrapText="1"/>
      <protection locked="0"/>
    </xf>
    <xf numFmtId="0" fontId="17" fillId="16" borderId="40" xfId="0" applyFont="1" applyFill="1" applyBorder="1" applyAlignment="1" applyProtection="1">
      <alignment horizontal="center" vertical="center" wrapText="1"/>
      <protection locked="0"/>
    </xf>
    <xf numFmtId="0" fontId="17" fillId="16" borderId="41" xfId="0" applyFont="1" applyFill="1" applyBorder="1" applyAlignment="1" applyProtection="1">
      <alignment horizontal="center" vertical="center" wrapText="1"/>
      <protection locked="0"/>
    </xf>
    <xf numFmtId="0" fontId="16" fillId="0" borderId="15" xfId="0" applyFont="1" applyBorder="1" applyAlignment="1">
      <alignment vertical="center" wrapText="1"/>
    </xf>
    <xf numFmtId="0" fontId="16" fillId="18" borderId="40" xfId="0" applyFont="1" applyFill="1" applyBorder="1" applyAlignment="1">
      <alignment vertical="center" wrapText="1"/>
    </xf>
    <xf numFmtId="0" fontId="17" fillId="18" borderId="24" xfId="0" applyFont="1" applyFill="1" applyBorder="1" applyAlignment="1">
      <alignment horizontal="center" vertical="center" wrapText="1"/>
    </xf>
    <xf numFmtId="0" fontId="16" fillId="18" borderId="26" xfId="0" applyFont="1" applyFill="1" applyBorder="1" applyAlignment="1">
      <alignment vertical="center" wrapText="1"/>
    </xf>
    <xf numFmtId="0" fontId="17" fillId="20" borderId="24" xfId="0" applyFont="1" applyFill="1" applyBorder="1" applyAlignment="1">
      <alignment horizontal="center" vertical="center" wrapText="1"/>
    </xf>
    <xf numFmtId="0" fontId="17" fillId="21" borderId="25" xfId="0" applyFont="1" applyFill="1" applyBorder="1" applyAlignment="1">
      <alignment horizontal="center" vertical="center" wrapText="1"/>
    </xf>
    <xf numFmtId="0" fontId="17" fillId="22" borderId="25" xfId="0" applyFont="1" applyFill="1" applyBorder="1" applyAlignment="1">
      <alignment horizontal="center" vertical="center" wrapText="1"/>
    </xf>
    <xf numFmtId="0" fontId="17" fillId="18" borderId="25" xfId="0" applyFont="1" applyFill="1" applyBorder="1" applyAlignment="1">
      <alignment horizontal="center" vertical="center" wrapText="1"/>
    </xf>
    <xf numFmtId="0" fontId="6" fillId="19" borderId="25" xfId="0" applyFont="1" applyFill="1" applyBorder="1"/>
    <xf numFmtId="0" fontId="6" fillId="19" borderId="25" xfId="0" applyFont="1" applyFill="1" applyBorder="1" applyAlignment="1">
      <alignment textRotation="90" wrapText="1"/>
    </xf>
    <xf numFmtId="0" fontId="6" fillId="19" borderId="25" xfId="0" applyFont="1" applyFill="1" applyBorder="1" applyAlignment="1">
      <alignment wrapText="1"/>
    </xf>
    <xf numFmtId="0" fontId="6" fillId="18" borderId="25" xfId="0" applyFont="1" applyFill="1" applyBorder="1"/>
    <xf numFmtId="0" fontId="17" fillId="19" borderId="25" xfId="0" applyFont="1" applyFill="1" applyBorder="1" applyAlignment="1">
      <alignment horizontal="center" vertical="center" wrapText="1"/>
    </xf>
    <xf numFmtId="0" fontId="17" fillId="23" borderId="25" xfId="0" applyFont="1" applyFill="1" applyBorder="1" applyAlignment="1">
      <alignment horizontal="center" vertical="center" wrapText="1"/>
    </xf>
    <xf numFmtId="0" fontId="17" fillId="23" borderId="25" xfId="0" applyFont="1" applyFill="1" applyBorder="1" applyAlignment="1" applyProtection="1">
      <alignment horizontal="center" vertical="center" wrapText="1"/>
      <protection locked="0"/>
    </xf>
    <xf numFmtId="0" fontId="17" fillId="23" borderId="60" xfId="0" applyFont="1" applyFill="1" applyBorder="1" applyAlignment="1" applyProtection="1">
      <alignment horizontal="center" vertical="center" wrapText="1"/>
      <protection locked="0"/>
    </xf>
    <xf numFmtId="0" fontId="16" fillId="18" borderId="15" xfId="0" applyFont="1" applyFill="1" applyBorder="1" applyAlignment="1">
      <alignment vertical="center" wrapText="1"/>
    </xf>
    <xf numFmtId="0" fontId="17" fillId="18" borderId="36" xfId="0" applyFont="1" applyFill="1" applyBorder="1" applyAlignment="1">
      <alignment horizontal="center" vertical="center" wrapText="1"/>
    </xf>
    <xf numFmtId="0" fontId="16" fillId="18" borderId="37" xfId="0" applyFont="1" applyFill="1" applyBorder="1" applyAlignment="1">
      <alignment vertical="center" wrapText="1"/>
    </xf>
    <xf numFmtId="0" fontId="6" fillId="19" borderId="62" xfId="0" applyFont="1" applyFill="1" applyBorder="1"/>
    <xf numFmtId="0" fontId="17" fillId="19" borderId="62" xfId="0" applyFont="1" applyFill="1" applyBorder="1" applyAlignment="1">
      <alignment horizontal="center" vertical="center" wrapText="1"/>
    </xf>
    <xf numFmtId="0" fontId="17" fillId="23" borderId="62" xfId="0" applyFont="1" applyFill="1" applyBorder="1" applyAlignment="1">
      <alignment horizontal="center" vertical="center" wrapText="1"/>
    </xf>
    <xf numFmtId="0" fontId="17" fillId="23" borderId="62" xfId="0" applyFont="1" applyFill="1" applyBorder="1" applyAlignment="1" applyProtection="1">
      <alignment horizontal="center" vertical="center" wrapText="1"/>
      <protection locked="0"/>
    </xf>
    <xf numFmtId="0" fontId="17" fillId="23" borderId="63" xfId="0" applyFont="1" applyFill="1" applyBorder="1" applyAlignment="1" applyProtection="1">
      <alignment horizontal="center" vertical="center" wrapText="1"/>
      <protection locked="0"/>
    </xf>
    <xf numFmtId="0" fontId="16" fillId="19" borderId="15" xfId="0" applyFont="1" applyFill="1" applyBorder="1" applyAlignment="1">
      <alignment vertical="center" wrapText="1"/>
    </xf>
    <xf numFmtId="0" fontId="16" fillId="0" borderId="60" xfId="0" applyFont="1" applyBorder="1" applyAlignment="1">
      <alignment vertical="center" wrapText="1"/>
    </xf>
    <xf numFmtId="0" fontId="16" fillId="19" borderId="26" xfId="0" applyFont="1" applyFill="1" applyBorder="1" applyAlignment="1">
      <alignment vertical="center" wrapText="1"/>
    </xf>
    <xf numFmtId="0" fontId="17" fillId="14" borderId="33" xfId="0" applyFont="1" applyFill="1" applyBorder="1" applyAlignment="1">
      <alignment horizontal="center" vertical="center" wrapText="1"/>
    </xf>
    <xf numFmtId="0" fontId="17" fillId="14" borderId="43" xfId="0" applyFont="1" applyFill="1" applyBorder="1" applyAlignment="1">
      <alignment horizontal="center" vertical="center" wrapText="1"/>
    </xf>
    <xf numFmtId="0" fontId="17" fillId="20" borderId="64" xfId="0" applyFont="1" applyFill="1" applyBorder="1" applyAlignment="1">
      <alignment horizontal="center" vertical="center" wrapText="1"/>
    </xf>
    <xf numFmtId="0" fontId="17" fillId="20" borderId="55" xfId="0" applyFont="1" applyFill="1" applyBorder="1" applyAlignment="1">
      <alignment horizontal="center" vertical="center" wrapText="1"/>
    </xf>
    <xf numFmtId="0" fontId="17" fillId="14" borderId="64" xfId="0" applyFont="1" applyFill="1" applyBorder="1" applyAlignment="1">
      <alignment horizontal="center" vertical="center" wrapText="1"/>
    </xf>
    <xf numFmtId="0" fontId="17" fillId="23" borderId="56" xfId="0" applyFont="1" applyFill="1" applyBorder="1" applyAlignment="1">
      <alignment horizontal="center" vertical="center" wrapText="1"/>
    </xf>
    <xf numFmtId="0" fontId="17" fillId="23" borderId="57" xfId="0" applyFont="1" applyFill="1" applyBorder="1" applyAlignment="1">
      <alignment horizontal="center" vertical="center" wrapText="1"/>
    </xf>
    <xf numFmtId="0" fontId="17" fillId="23" borderId="59" xfId="0" applyFont="1" applyFill="1" applyBorder="1" applyAlignment="1">
      <alignment horizontal="center" vertical="center" wrapText="1"/>
    </xf>
    <xf numFmtId="0" fontId="17" fillId="16" borderId="65" xfId="0" applyFont="1" applyFill="1" applyBorder="1" applyAlignment="1">
      <alignment horizontal="center" vertical="center" wrapText="1"/>
    </xf>
    <xf numFmtId="0" fontId="17" fillId="16" borderId="57" xfId="0" applyFont="1" applyFill="1" applyBorder="1" applyAlignment="1">
      <alignment horizontal="center" vertical="center" wrapText="1"/>
    </xf>
    <xf numFmtId="0" fontId="17" fillId="23" borderId="66" xfId="0" applyFont="1" applyFill="1" applyBorder="1" applyAlignment="1">
      <alignment horizontal="center" vertical="center" wrapText="1"/>
    </xf>
    <xf numFmtId="0" fontId="17" fillId="16" borderId="66" xfId="0" applyFont="1" applyFill="1" applyBorder="1" applyAlignment="1">
      <alignment horizontal="center" vertical="center" wrapText="1"/>
    </xf>
    <xf numFmtId="0" fontId="23" fillId="32" borderId="8" xfId="0" applyFont="1" applyFill="1" applyBorder="1" applyAlignment="1">
      <alignment horizontal="center" vertical="center" wrapText="1"/>
    </xf>
    <xf numFmtId="0" fontId="24" fillId="32" borderId="11" xfId="0" applyFont="1" applyFill="1" applyBorder="1" applyAlignment="1">
      <alignment vertical="center" wrapText="1"/>
    </xf>
    <xf numFmtId="0" fontId="17" fillId="33" borderId="23" xfId="0" applyFont="1" applyFill="1" applyBorder="1" applyAlignment="1" applyProtection="1">
      <alignment horizontal="center" vertical="center" wrapText="1"/>
      <protection locked="0"/>
    </xf>
    <xf numFmtId="0" fontId="17" fillId="33" borderId="9" xfId="0" applyFont="1" applyFill="1" applyBorder="1" applyAlignment="1" applyProtection="1">
      <alignment horizontal="center" vertical="center" wrapText="1"/>
      <protection locked="0"/>
    </xf>
    <xf numFmtId="0" fontId="17" fillId="34" borderId="9" xfId="0" applyFont="1" applyFill="1" applyBorder="1" applyAlignment="1" applyProtection="1">
      <alignment horizontal="center" vertical="center" wrapText="1"/>
      <protection locked="0"/>
    </xf>
    <xf numFmtId="0" fontId="17" fillId="35" borderId="9" xfId="0" applyFont="1" applyFill="1" applyBorder="1" applyAlignment="1" applyProtection="1">
      <alignment horizontal="center" vertical="center" wrapText="1"/>
      <protection locked="0"/>
    </xf>
    <xf numFmtId="0" fontId="17" fillId="32" borderId="9" xfId="0" applyFont="1" applyFill="1" applyBorder="1" applyAlignment="1">
      <alignment horizontal="center" vertical="center" wrapText="1"/>
    </xf>
    <xf numFmtId="0" fontId="6" fillId="36" borderId="9" xfId="0" applyFont="1" applyFill="1" applyBorder="1"/>
    <xf numFmtId="0" fontId="6" fillId="36" borderId="9" xfId="0" applyFont="1" applyFill="1" applyBorder="1" applyAlignment="1">
      <alignment textRotation="90" wrapText="1"/>
    </xf>
    <xf numFmtId="0" fontId="6" fillId="36" borderId="9" xfId="0" applyFont="1" applyFill="1" applyBorder="1" applyAlignment="1">
      <alignment wrapText="1"/>
    </xf>
    <xf numFmtId="0" fontId="6" fillId="32" borderId="9" xfId="0" applyFont="1" applyFill="1" applyBorder="1"/>
    <xf numFmtId="0" fontId="17" fillId="36" borderId="9" xfId="0" applyFont="1" applyFill="1" applyBorder="1" applyAlignment="1">
      <alignment horizontal="center" vertical="center" wrapText="1"/>
    </xf>
    <xf numFmtId="0" fontId="17" fillId="37" borderId="9" xfId="0" applyFont="1" applyFill="1" applyBorder="1" applyAlignment="1">
      <alignment horizontal="center" vertical="center" wrapText="1"/>
    </xf>
    <xf numFmtId="0" fontId="17" fillId="37" borderId="9" xfId="0" applyFont="1" applyFill="1" applyBorder="1" applyAlignment="1" applyProtection="1">
      <alignment horizontal="center" vertical="center" wrapText="1"/>
      <protection locked="0"/>
    </xf>
    <xf numFmtId="0" fontId="17" fillId="32" borderId="8" xfId="0" applyFont="1" applyFill="1" applyBorder="1" applyAlignment="1">
      <alignment horizontal="center" vertical="center" wrapText="1"/>
    </xf>
    <xf numFmtId="0" fontId="16" fillId="36" borderId="21" xfId="0" applyFont="1" applyFill="1" applyBorder="1" applyAlignment="1">
      <alignment vertical="center" wrapText="1"/>
    </xf>
    <xf numFmtId="0" fontId="17" fillId="33" borderId="8" xfId="0" applyFont="1" applyFill="1" applyBorder="1" applyAlignment="1" applyProtection="1">
      <alignment horizontal="center" vertical="center" wrapText="1"/>
      <protection locked="0"/>
    </xf>
    <xf numFmtId="0" fontId="16" fillId="36" borderId="11" xfId="0" applyFont="1" applyFill="1" applyBorder="1" applyAlignment="1">
      <alignment vertical="center" wrapText="1"/>
    </xf>
    <xf numFmtId="0" fontId="17" fillId="34" borderId="9" xfId="0" applyFont="1" applyFill="1" applyBorder="1" applyAlignment="1">
      <alignment horizontal="center" vertical="center" wrapText="1"/>
    </xf>
    <xf numFmtId="0" fontId="17" fillId="35" borderId="9" xfId="0" applyFont="1" applyFill="1" applyBorder="1" applyAlignment="1">
      <alignment horizontal="center" vertical="center" wrapText="1"/>
    </xf>
    <xf numFmtId="0" fontId="17" fillId="38" borderId="9" xfId="0" applyFont="1" applyFill="1" applyBorder="1" applyAlignment="1">
      <alignment horizontal="center" vertical="center" wrapText="1"/>
    </xf>
    <xf numFmtId="0" fontId="17" fillId="38" borderId="9" xfId="0" applyFont="1" applyFill="1" applyBorder="1" applyAlignment="1" applyProtection="1">
      <alignment horizontal="center" vertical="center" wrapText="1"/>
      <protection locked="0"/>
    </xf>
    <xf numFmtId="0" fontId="17" fillId="38" borderId="21" xfId="0" applyFont="1" applyFill="1" applyBorder="1" applyAlignment="1" applyProtection="1">
      <alignment horizontal="center" vertical="center" wrapText="1"/>
      <protection locked="0"/>
    </xf>
    <xf numFmtId="0" fontId="17" fillId="33" borderId="8" xfId="0" applyFont="1" applyFill="1" applyBorder="1" applyAlignment="1">
      <alignment horizontal="center" vertical="center" wrapText="1"/>
    </xf>
    <xf numFmtId="0" fontId="17" fillId="37" borderId="21" xfId="0" applyFont="1" applyFill="1" applyBorder="1" applyAlignment="1" applyProtection="1">
      <alignment horizontal="center" vertical="center" wrapText="1"/>
      <protection locked="0"/>
    </xf>
    <xf numFmtId="0" fontId="17" fillId="39" borderId="4" xfId="0" applyFont="1" applyFill="1" applyBorder="1" applyAlignment="1">
      <alignment horizontal="center" vertical="center" wrapText="1"/>
    </xf>
    <xf numFmtId="0" fontId="16" fillId="40" borderId="41" xfId="0" applyFont="1" applyFill="1" applyBorder="1" applyAlignment="1">
      <alignment vertical="center" wrapText="1"/>
    </xf>
    <xf numFmtId="0" fontId="17" fillId="41" borderId="4" xfId="0" applyFont="1" applyFill="1" applyBorder="1" applyAlignment="1" applyProtection="1">
      <alignment horizontal="center" vertical="center" wrapText="1"/>
      <protection locked="0"/>
    </xf>
    <xf numFmtId="0" fontId="17" fillId="41" borderId="12" xfId="0" applyFont="1" applyFill="1" applyBorder="1" applyAlignment="1" applyProtection="1">
      <alignment horizontal="center" vertical="center" wrapText="1"/>
      <protection locked="0"/>
    </xf>
    <xf numFmtId="0" fontId="17" fillId="42" borderId="12" xfId="0" applyFont="1" applyFill="1" applyBorder="1" applyAlignment="1" applyProtection="1">
      <alignment horizontal="center" vertical="center" wrapText="1"/>
      <protection locked="0"/>
    </xf>
    <xf numFmtId="0" fontId="17" fillId="43" borderId="12" xfId="0" applyFont="1" applyFill="1" applyBorder="1" applyAlignment="1" applyProtection="1">
      <alignment horizontal="center" vertical="center" wrapText="1"/>
      <protection locked="0"/>
    </xf>
    <xf numFmtId="0" fontId="17" fillId="39" borderId="12" xfId="0" applyFont="1" applyFill="1" applyBorder="1" applyAlignment="1">
      <alignment horizontal="center" vertical="center" wrapText="1"/>
    </xf>
    <xf numFmtId="0" fontId="6" fillId="40" borderId="12" xfId="0" applyFont="1" applyFill="1" applyBorder="1"/>
    <xf numFmtId="0" fontId="6" fillId="40" borderId="12" xfId="0" applyFont="1" applyFill="1" applyBorder="1" applyAlignment="1">
      <alignment textRotation="90" wrapText="1"/>
    </xf>
    <xf numFmtId="0" fontId="6" fillId="40" borderId="12" xfId="0" applyFont="1" applyFill="1" applyBorder="1" applyAlignment="1">
      <alignment wrapText="1"/>
    </xf>
    <xf numFmtId="0" fontId="6" fillId="39" borderId="12" xfId="0" applyFont="1" applyFill="1" applyBorder="1"/>
    <xf numFmtId="0" fontId="17" fillId="40" borderId="12" xfId="0" applyFont="1" applyFill="1" applyBorder="1" applyAlignment="1">
      <alignment horizontal="center" vertical="center" wrapText="1"/>
    </xf>
    <xf numFmtId="0" fontId="17" fillId="44" borderId="12" xfId="0" applyFont="1" applyFill="1" applyBorder="1" applyAlignment="1">
      <alignment horizontal="center" vertical="center" wrapText="1"/>
    </xf>
    <xf numFmtId="0" fontId="17" fillId="44" borderId="12" xfId="0" applyFont="1" applyFill="1" applyBorder="1" applyAlignment="1" applyProtection="1">
      <alignment horizontal="center" vertical="center" wrapText="1"/>
      <protection locked="0"/>
    </xf>
    <xf numFmtId="0" fontId="17" fillId="39" borderId="2" xfId="0" applyFont="1" applyFill="1" applyBorder="1" applyAlignment="1">
      <alignment horizontal="center" vertical="center" wrapText="1"/>
    </xf>
    <xf numFmtId="0" fontId="16" fillId="40" borderId="39" xfId="0" applyFont="1" applyFill="1" applyBorder="1" applyAlignment="1">
      <alignment vertical="center" wrapText="1"/>
    </xf>
    <xf numFmtId="0" fontId="17" fillId="41" borderId="2" xfId="0" applyFont="1" applyFill="1" applyBorder="1" applyAlignment="1" applyProtection="1">
      <alignment horizontal="center" vertical="center" wrapText="1"/>
      <protection locked="0"/>
    </xf>
    <xf numFmtId="0" fontId="17" fillId="41" borderId="10" xfId="0" applyFont="1" applyFill="1" applyBorder="1" applyAlignment="1" applyProtection="1">
      <alignment horizontal="center" vertical="center" wrapText="1"/>
      <protection locked="0"/>
    </xf>
    <xf numFmtId="0" fontId="17" fillId="42" borderId="10" xfId="0" applyFont="1" applyFill="1" applyBorder="1" applyAlignment="1" applyProtection="1">
      <alignment horizontal="center" vertical="center" wrapText="1"/>
      <protection locked="0"/>
    </xf>
    <xf numFmtId="0" fontId="17" fillId="43" borderId="10" xfId="0" applyFont="1" applyFill="1" applyBorder="1" applyAlignment="1" applyProtection="1">
      <alignment horizontal="center" vertical="center" wrapText="1"/>
      <protection locked="0"/>
    </xf>
    <xf numFmtId="0" fontId="17" fillId="39" borderId="10" xfId="0" applyFont="1" applyFill="1" applyBorder="1" applyAlignment="1">
      <alignment horizontal="center" vertical="center" wrapText="1"/>
    </xf>
    <xf numFmtId="0" fontId="6" fillId="40" borderId="10" xfId="0" applyFont="1" applyFill="1" applyBorder="1"/>
    <xf numFmtId="0" fontId="6" fillId="40" borderId="10" xfId="0" applyFont="1" applyFill="1" applyBorder="1" applyAlignment="1">
      <alignment textRotation="90" wrapText="1"/>
    </xf>
    <xf numFmtId="0" fontId="6" fillId="40" borderId="10" xfId="0" applyFont="1" applyFill="1" applyBorder="1" applyAlignment="1">
      <alignment wrapText="1"/>
    </xf>
    <xf numFmtId="0" fontId="6" fillId="39" borderId="10" xfId="0" applyFont="1" applyFill="1" applyBorder="1"/>
    <xf numFmtId="0" fontId="17" fillId="40" borderId="10" xfId="0" applyFont="1" applyFill="1" applyBorder="1" applyAlignment="1">
      <alignment horizontal="center" vertical="center" wrapText="1"/>
    </xf>
    <xf numFmtId="0" fontId="17" fillId="44" borderId="10" xfId="0" applyFont="1" applyFill="1" applyBorder="1" applyAlignment="1">
      <alignment horizontal="center" vertical="center" wrapText="1"/>
    </xf>
    <xf numFmtId="0" fontId="17" fillId="44" borderId="10" xfId="0" applyFont="1" applyFill="1" applyBorder="1" applyAlignment="1" applyProtection="1">
      <alignment horizontal="center" vertical="center" wrapText="1"/>
      <protection locked="0"/>
    </xf>
    <xf numFmtId="0" fontId="17" fillId="17" borderId="35" xfId="0" applyFont="1" applyFill="1" applyBorder="1" applyAlignment="1" applyProtection="1">
      <alignment horizontal="center" vertical="center" wrapText="1"/>
      <protection locked="0"/>
    </xf>
    <xf numFmtId="0" fontId="17" fillId="4" borderId="35" xfId="0" applyFont="1" applyFill="1" applyBorder="1" applyAlignment="1">
      <alignment horizontal="center" vertical="center" wrapText="1"/>
    </xf>
    <xf numFmtId="0" fontId="6" fillId="0" borderId="35" xfId="0" applyFont="1" applyBorder="1"/>
    <xf numFmtId="0" fontId="6" fillId="0" borderId="35" xfId="0" applyFont="1" applyBorder="1" applyAlignment="1">
      <alignment textRotation="90" wrapText="1"/>
    </xf>
    <xf numFmtId="0" fontId="6" fillId="0" borderId="35" xfId="0" applyFont="1" applyBorder="1" applyAlignment="1">
      <alignment wrapText="1"/>
    </xf>
    <xf numFmtId="0" fontId="6" fillId="4" borderId="35" xfId="0" applyFont="1" applyFill="1" applyBorder="1"/>
    <xf numFmtId="0" fontId="17" fillId="0" borderId="35" xfId="0" applyFont="1" applyBorder="1" applyAlignment="1">
      <alignment horizontal="center" vertical="center" wrapText="1"/>
    </xf>
    <xf numFmtId="0" fontId="17" fillId="16" borderId="35" xfId="0" applyFont="1" applyFill="1" applyBorder="1" applyAlignment="1">
      <alignment horizontal="center" vertical="center" wrapText="1"/>
    </xf>
    <xf numFmtId="0" fontId="17" fillId="16" borderId="35" xfId="0" applyFont="1" applyFill="1" applyBorder="1" applyAlignment="1" applyProtection="1">
      <alignment horizontal="center" vertical="center" wrapText="1"/>
      <protection locked="0"/>
    </xf>
    <xf numFmtId="0" fontId="17" fillId="17" borderId="19" xfId="0" applyFont="1" applyFill="1" applyBorder="1" applyAlignment="1" applyProtection="1">
      <alignment horizontal="center" vertical="center" wrapText="1"/>
      <protection locked="0"/>
    </xf>
    <xf numFmtId="0" fontId="6" fillId="0" borderId="19" xfId="0" applyFont="1" applyBorder="1"/>
    <xf numFmtId="0" fontId="6" fillId="0" borderId="19" xfId="0" applyFont="1" applyBorder="1" applyAlignment="1">
      <alignment textRotation="90" wrapText="1"/>
    </xf>
    <xf numFmtId="0" fontId="6" fillId="0" borderId="19" xfId="0" applyFont="1" applyBorder="1" applyAlignment="1">
      <alignment wrapText="1"/>
    </xf>
    <xf numFmtId="0" fontId="6" fillId="4" borderId="19" xfId="0" applyFont="1" applyFill="1" applyBorder="1"/>
    <xf numFmtId="0" fontId="17" fillId="0" borderId="19" xfId="0" applyFont="1" applyBorder="1" applyAlignment="1">
      <alignment horizontal="center" vertical="center" wrapText="1"/>
    </xf>
    <xf numFmtId="0" fontId="17" fillId="16" borderId="19" xfId="0" applyFont="1" applyFill="1" applyBorder="1" applyAlignment="1">
      <alignment horizontal="center" vertical="center" wrapText="1"/>
    </xf>
    <xf numFmtId="0" fontId="17" fillId="16" borderId="19" xfId="0" applyFont="1" applyFill="1" applyBorder="1" applyAlignment="1" applyProtection="1">
      <alignment horizontal="center" vertical="center" wrapText="1"/>
      <protection locked="0"/>
    </xf>
    <xf numFmtId="0" fontId="17" fillId="4" borderId="62" xfId="0" applyFont="1" applyFill="1" applyBorder="1" applyAlignment="1">
      <alignment horizontal="center" vertical="center" wrapText="1"/>
    </xf>
    <xf numFmtId="0" fontId="23" fillId="45" borderId="2" xfId="0" applyFont="1" applyFill="1" applyBorder="1" applyAlignment="1">
      <alignment horizontal="center" vertical="center" wrapText="1"/>
    </xf>
    <xf numFmtId="0" fontId="24" fillId="46" borderId="3" xfId="0" applyFont="1" applyFill="1" applyBorder="1" applyAlignment="1">
      <alignment vertical="center" wrapText="1"/>
    </xf>
    <xf numFmtId="0" fontId="17" fillId="47" borderId="30" xfId="0" applyFont="1" applyFill="1" applyBorder="1" applyAlignment="1" applyProtection="1">
      <alignment horizontal="center" vertical="center" wrapText="1"/>
      <protection locked="0"/>
    </xf>
    <xf numFmtId="0" fontId="17" fillId="47" borderId="10" xfId="0" applyFont="1" applyFill="1" applyBorder="1" applyAlignment="1" applyProtection="1">
      <alignment horizontal="center" vertical="center" wrapText="1"/>
      <protection locked="0"/>
    </xf>
    <xf numFmtId="0" fontId="17" fillId="48" borderId="10" xfId="0" applyFont="1" applyFill="1" applyBorder="1" applyAlignment="1" applyProtection="1">
      <alignment horizontal="center" vertical="center" wrapText="1"/>
      <protection locked="0"/>
    </xf>
    <xf numFmtId="0" fontId="17" fillId="49" borderId="10" xfId="0" applyFont="1" applyFill="1" applyBorder="1" applyAlignment="1" applyProtection="1">
      <alignment horizontal="center" vertical="center" wrapText="1"/>
      <protection locked="0"/>
    </xf>
    <xf numFmtId="0" fontId="17" fillId="45" borderId="10" xfId="0" applyFont="1" applyFill="1" applyBorder="1" applyAlignment="1">
      <alignment horizontal="center" vertical="center" wrapText="1"/>
    </xf>
    <xf numFmtId="0" fontId="6" fillId="46" borderId="10" xfId="0" applyFont="1" applyFill="1" applyBorder="1"/>
    <xf numFmtId="0" fontId="6" fillId="46" borderId="10" xfId="0" applyFont="1" applyFill="1" applyBorder="1" applyAlignment="1">
      <alignment textRotation="90" wrapText="1"/>
    </xf>
    <xf numFmtId="0" fontId="6" fillId="46" borderId="10" xfId="0" applyFont="1" applyFill="1" applyBorder="1" applyAlignment="1">
      <alignment wrapText="1"/>
    </xf>
    <xf numFmtId="0" fontId="6" fillId="45" borderId="10" xfId="0" applyFont="1" applyFill="1" applyBorder="1"/>
    <xf numFmtId="0" fontId="17" fillId="46" borderId="10" xfId="0" applyFont="1" applyFill="1" applyBorder="1" applyAlignment="1">
      <alignment horizontal="center" vertical="center" wrapText="1"/>
    </xf>
    <xf numFmtId="0" fontId="17" fillId="50" borderId="10" xfId="0" applyFont="1" applyFill="1" applyBorder="1" applyAlignment="1">
      <alignment horizontal="center" vertical="center" wrapText="1"/>
    </xf>
    <xf numFmtId="0" fontId="17" fillId="50" borderId="10" xfId="0" applyFont="1" applyFill="1" applyBorder="1" applyAlignment="1" applyProtection="1">
      <alignment horizontal="center" vertical="center" wrapText="1"/>
      <protection locked="0"/>
    </xf>
    <xf numFmtId="0" fontId="23" fillId="45" borderId="4" xfId="0" applyFont="1" applyFill="1" applyBorder="1" applyAlignment="1">
      <alignment horizontal="center" vertical="center" wrapText="1"/>
    </xf>
    <xf numFmtId="0" fontId="24" fillId="46" borderId="5" xfId="0" applyFont="1" applyFill="1" applyBorder="1" applyAlignment="1">
      <alignment vertical="center" wrapText="1"/>
    </xf>
    <xf numFmtId="0" fontId="17" fillId="47" borderId="34" xfId="0" applyFont="1" applyFill="1" applyBorder="1" applyAlignment="1" applyProtection="1">
      <alignment horizontal="center" vertical="center" wrapText="1"/>
      <protection locked="0"/>
    </xf>
    <xf numFmtId="0" fontId="17" fillId="47" borderId="12" xfId="0" applyFont="1" applyFill="1" applyBorder="1" applyAlignment="1" applyProtection="1">
      <alignment horizontal="center" vertical="center" wrapText="1"/>
      <protection locked="0"/>
    </xf>
    <xf numFmtId="0" fontId="17" fillId="48" borderId="12" xfId="0" applyFont="1" applyFill="1" applyBorder="1" applyAlignment="1" applyProtection="1">
      <alignment horizontal="center" vertical="center" wrapText="1"/>
      <protection locked="0"/>
    </xf>
    <xf numFmtId="0" fontId="17" fillId="49" borderId="12" xfId="0" applyFont="1" applyFill="1" applyBorder="1" applyAlignment="1" applyProtection="1">
      <alignment horizontal="center" vertical="center" wrapText="1"/>
      <protection locked="0"/>
    </xf>
    <xf numFmtId="0" fontId="17" fillId="45" borderId="12" xfId="0" applyFont="1" applyFill="1" applyBorder="1" applyAlignment="1">
      <alignment horizontal="center" vertical="center" wrapText="1"/>
    </xf>
    <xf numFmtId="0" fontId="6" fillId="46" borderId="12" xfId="0" applyFont="1" applyFill="1" applyBorder="1"/>
    <xf numFmtId="0" fontId="6" fillId="46" borderId="12" xfId="0" applyFont="1" applyFill="1" applyBorder="1" applyAlignment="1">
      <alignment textRotation="90" wrapText="1"/>
    </xf>
    <xf numFmtId="0" fontId="6" fillId="46" borderId="12" xfId="0" applyFont="1" applyFill="1" applyBorder="1" applyAlignment="1">
      <alignment wrapText="1"/>
    </xf>
    <xf numFmtId="0" fontId="6" fillId="45" borderId="12" xfId="0" applyFont="1" applyFill="1" applyBorder="1"/>
    <xf numFmtId="0" fontId="17" fillId="46" borderId="12" xfId="0" applyFont="1" applyFill="1" applyBorder="1" applyAlignment="1">
      <alignment horizontal="center" vertical="center" wrapText="1"/>
    </xf>
    <xf numFmtId="0" fontId="17" fillId="50" borderId="12" xfId="0" applyFont="1" applyFill="1" applyBorder="1" applyAlignment="1">
      <alignment horizontal="center" vertical="center" wrapText="1"/>
    </xf>
    <xf numFmtId="0" fontId="17" fillId="50" borderId="12" xfId="0"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xf>
    <xf numFmtId="0" fontId="17" fillId="45" borderId="4" xfId="0" applyFont="1" applyFill="1" applyBorder="1" applyAlignment="1">
      <alignment horizontal="center" vertical="center" wrapText="1"/>
    </xf>
    <xf numFmtId="0" fontId="16" fillId="46" borderId="5" xfId="0" applyFont="1" applyFill="1" applyBorder="1" applyAlignment="1">
      <alignment vertical="center" wrapText="1"/>
    </xf>
    <xf numFmtId="0" fontId="17" fillId="47" borderId="42" xfId="0" applyFont="1" applyFill="1" applyBorder="1" applyAlignment="1" applyProtection="1">
      <alignment horizontal="center" vertical="center" wrapText="1"/>
      <protection locked="0"/>
    </xf>
    <xf numFmtId="0" fontId="17" fillId="47" borderId="14" xfId="0" applyFont="1" applyFill="1" applyBorder="1" applyAlignment="1" applyProtection="1">
      <alignment horizontal="center" vertical="center" wrapText="1"/>
      <protection locked="0"/>
    </xf>
    <xf numFmtId="0" fontId="17" fillId="48" borderId="14" xfId="0" applyFont="1" applyFill="1" applyBorder="1" applyAlignment="1" applyProtection="1">
      <alignment horizontal="center" vertical="center" wrapText="1"/>
      <protection locked="0"/>
    </xf>
    <xf numFmtId="0" fontId="17" fillId="49" borderId="14" xfId="0" applyFont="1" applyFill="1" applyBorder="1" applyAlignment="1" applyProtection="1">
      <alignment horizontal="center" vertical="center" wrapText="1"/>
      <protection locked="0"/>
    </xf>
    <xf numFmtId="0" fontId="17" fillId="45" borderId="14" xfId="0" applyFont="1" applyFill="1" applyBorder="1" applyAlignment="1">
      <alignment horizontal="center" vertical="center" wrapText="1"/>
    </xf>
    <xf numFmtId="0" fontId="6" fillId="46" borderId="14" xfId="0" applyFont="1" applyFill="1" applyBorder="1"/>
    <xf numFmtId="0" fontId="6" fillId="46" borderId="14" xfId="0" applyFont="1" applyFill="1" applyBorder="1" applyAlignment="1">
      <alignment textRotation="90" wrapText="1"/>
    </xf>
    <xf numFmtId="0" fontId="6" fillId="46" borderId="14" xfId="0" applyFont="1" applyFill="1" applyBorder="1" applyAlignment="1">
      <alignment wrapText="1"/>
    </xf>
    <xf numFmtId="0" fontId="6" fillId="45" borderId="14" xfId="0" applyFont="1" applyFill="1" applyBorder="1"/>
    <xf numFmtId="0" fontId="17" fillId="46" borderId="14" xfId="0" applyFont="1" applyFill="1" applyBorder="1" applyAlignment="1">
      <alignment horizontal="center" vertical="center" wrapText="1"/>
    </xf>
    <xf numFmtId="0" fontId="17" fillId="50" borderId="14" xfId="0" applyFont="1" applyFill="1" applyBorder="1" applyAlignment="1">
      <alignment horizontal="center" vertical="center" wrapText="1"/>
    </xf>
    <xf numFmtId="0" fontId="17" fillId="50" borderId="14" xfId="0" applyFont="1" applyFill="1" applyBorder="1" applyAlignment="1" applyProtection="1">
      <alignment horizontal="center" vertical="center" wrapText="1"/>
      <protection locked="0"/>
    </xf>
    <xf numFmtId="0" fontId="17" fillId="45" borderId="2" xfId="0" applyFont="1" applyFill="1" applyBorder="1" applyAlignment="1">
      <alignment horizontal="center" vertical="center" wrapText="1"/>
    </xf>
    <xf numFmtId="0" fontId="16" fillId="46" borderId="3" xfId="0" applyFont="1" applyFill="1" applyBorder="1" applyAlignment="1">
      <alignment vertical="center" wrapText="1"/>
    </xf>
    <xf numFmtId="0" fontId="17" fillId="45" borderId="8" xfId="0" applyFont="1" applyFill="1" applyBorder="1" applyAlignment="1">
      <alignment horizontal="center" vertical="center" wrapText="1"/>
    </xf>
    <xf numFmtId="0" fontId="16" fillId="46" borderId="11" xfId="0" applyFont="1" applyFill="1" applyBorder="1" applyAlignment="1">
      <alignment vertical="center" wrapText="1"/>
    </xf>
    <xf numFmtId="0" fontId="17" fillId="47" borderId="23" xfId="0" applyFont="1" applyFill="1" applyBorder="1" applyAlignment="1" applyProtection="1">
      <alignment horizontal="center" vertical="center" wrapText="1"/>
      <protection locked="0"/>
    </xf>
    <xf numFmtId="0" fontId="17" fillId="47" borderId="9" xfId="0" applyFont="1" applyFill="1" applyBorder="1" applyAlignment="1" applyProtection="1">
      <alignment horizontal="center" vertical="center" wrapText="1"/>
      <protection locked="0"/>
    </xf>
    <xf numFmtId="0" fontId="17" fillId="48" borderId="9" xfId="0" applyFont="1" applyFill="1" applyBorder="1" applyAlignment="1" applyProtection="1">
      <alignment horizontal="center" vertical="center" wrapText="1"/>
      <protection locked="0"/>
    </xf>
    <xf numFmtId="0" fontId="17" fillId="49" borderId="9" xfId="0" applyFont="1" applyFill="1" applyBorder="1" applyAlignment="1" applyProtection="1">
      <alignment horizontal="center" vertical="center" wrapText="1"/>
      <protection locked="0"/>
    </xf>
    <xf numFmtId="0" fontId="17" fillId="45" borderId="9" xfId="0" applyFont="1" applyFill="1" applyBorder="1" applyAlignment="1">
      <alignment horizontal="center" vertical="center" wrapText="1"/>
    </xf>
    <xf numFmtId="0" fontId="6" fillId="46" borderId="9" xfId="0" applyFont="1" applyFill="1" applyBorder="1"/>
    <xf numFmtId="0" fontId="6" fillId="46" borderId="9" xfId="0" applyFont="1" applyFill="1" applyBorder="1" applyAlignment="1">
      <alignment textRotation="90" wrapText="1"/>
    </xf>
    <xf numFmtId="0" fontId="6" fillId="46" borderId="9" xfId="0" applyFont="1" applyFill="1" applyBorder="1" applyAlignment="1">
      <alignment wrapText="1"/>
    </xf>
    <xf numFmtId="0" fontId="6" fillId="45" borderId="9" xfId="0" applyFont="1" applyFill="1" applyBorder="1"/>
    <xf numFmtId="0" fontId="17" fillId="46" borderId="9" xfId="0" applyFont="1" applyFill="1" applyBorder="1" applyAlignment="1">
      <alignment horizontal="center" vertical="center" wrapText="1"/>
    </xf>
    <xf numFmtId="0" fontId="17" fillId="50" borderId="9" xfId="0" applyFont="1" applyFill="1" applyBorder="1" applyAlignment="1">
      <alignment horizontal="center" vertical="center" wrapText="1"/>
    </xf>
    <xf numFmtId="0" fontId="17" fillId="50" borderId="9" xfId="0" applyFont="1" applyFill="1" applyBorder="1" applyAlignment="1" applyProtection="1">
      <alignment horizontal="center" vertical="center" wrapText="1"/>
      <protection locked="0"/>
    </xf>
    <xf numFmtId="0" fontId="16" fillId="45" borderId="11" xfId="0" applyFont="1" applyFill="1" applyBorder="1" applyAlignment="1">
      <alignment vertical="center" wrapText="1"/>
    </xf>
    <xf numFmtId="0" fontId="17" fillId="47" borderId="8" xfId="0" applyFont="1" applyFill="1" applyBorder="1" applyAlignment="1" applyProtection="1">
      <alignment horizontal="center" vertical="center" wrapText="1"/>
      <protection locked="0"/>
    </xf>
    <xf numFmtId="0" fontId="16" fillId="45" borderId="5" xfId="0" applyFont="1" applyFill="1" applyBorder="1" applyAlignment="1">
      <alignment vertical="center" wrapText="1"/>
    </xf>
    <xf numFmtId="0" fontId="17" fillId="47" borderId="4" xfId="0" applyFont="1" applyFill="1" applyBorder="1" applyAlignment="1" applyProtection="1">
      <alignment horizontal="center" vertical="center" wrapText="1"/>
      <protection locked="0"/>
    </xf>
    <xf numFmtId="0" fontId="17" fillId="45" borderId="13" xfId="0" applyFont="1" applyFill="1" applyBorder="1" applyAlignment="1">
      <alignment horizontal="center" vertical="center" wrapText="1"/>
    </xf>
    <xf numFmtId="0" fontId="16" fillId="46" borderId="40" xfId="0" applyFont="1" applyFill="1" applyBorder="1" applyAlignment="1">
      <alignment vertical="center" wrapText="1"/>
    </xf>
    <xf numFmtId="0" fontId="17" fillId="47" borderId="13" xfId="0" applyFont="1" applyFill="1" applyBorder="1" applyAlignment="1" applyProtection="1">
      <alignment horizontal="center" vertical="center" wrapText="1"/>
      <protection locked="0"/>
    </xf>
    <xf numFmtId="0" fontId="16" fillId="45" borderId="21" xfId="0" applyFont="1" applyFill="1" applyBorder="1" applyAlignment="1">
      <alignment vertical="center" wrapText="1"/>
    </xf>
    <xf numFmtId="0" fontId="17" fillId="47" borderId="2" xfId="0" applyFont="1" applyFill="1" applyBorder="1" applyAlignment="1" applyProtection="1">
      <alignment horizontal="center" vertical="center" wrapText="1"/>
      <protection locked="0"/>
    </xf>
    <xf numFmtId="0" fontId="16" fillId="46" borderId="39" xfId="0" applyFont="1" applyFill="1" applyBorder="1" applyAlignment="1">
      <alignment vertical="center" wrapText="1"/>
    </xf>
    <xf numFmtId="0" fontId="16" fillId="46" borderId="41" xfId="0" applyFont="1" applyFill="1" applyBorder="1" applyAlignment="1">
      <alignment vertical="center" wrapText="1"/>
    </xf>
    <xf numFmtId="0" fontId="16" fillId="45" borderId="3" xfId="0" applyFont="1" applyFill="1" applyBorder="1" applyAlignment="1">
      <alignment vertical="center" wrapText="1"/>
    </xf>
    <xf numFmtId="0" fontId="16" fillId="46" borderId="21" xfId="0" applyFont="1" applyFill="1" applyBorder="1" applyAlignment="1">
      <alignment vertical="center" wrapText="1"/>
    </xf>
    <xf numFmtId="0" fontId="17" fillId="50" borderId="11" xfId="0" applyFont="1" applyFill="1" applyBorder="1" applyAlignment="1" applyProtection="1">
      <alignment horizontal="center" vertical="center" wrapText="1"/>
      <protection locked="0"/>
    </xf>
    <xf numFmtId="0" fontId="16" fillId="45" borderId="39" xfId="0" applyFont="1" applyFill="1" applyBorder="1" applyAlignment="1">
      <alignment vertical="center" wrapText="1"/>
    </xf>
    <xf numFmtId="0" fontId="17" fillId="50" borderId="3" xfId="0" applyFont="1" applyFill="1" applyBorder="1" applyAlignment="1" applyProtection="1">
      <alignment horizontal="center" vertical="center" wrapText="1"/>
      <protection locked="0"/>
    </xf>
    <xf numFmtId="0" fontId="16" fillId="45" borderId="41" xfId="0" applyFont="1" applyFill="1" applyBorder="1" applyAlignment="1">
      <alignment vertical="center" wrapText="1"/>
    </xf>
    <xf numFmtId="0" fontId="17" fillId="50" borderId="5" xfId="0" applyFont="1" applyFill="1" applyBorder="1" applyAlignment="1" applyProtection="1">
      <alignment horizontal="center" vertical="center" wrapText="1"/>
      <protection locked="0"/>
    </xf>
    <xf numFmtId="0" fontId="17" fillId="0" borderId="0" xfId="0" applyFont="1" applyAlignment="1">
      <alignment horizontal="left" vertical="center"/>
    </xf>
    <xf numFmtId="0" fontId="17" fillId="45" borderId="35" xfId="0" applyFont="1" applyFill="1" applyBorder="1" applyAlignment="1">
      <alignment horizontal="center" vertical="center" wrapText="1"/>
    </xf>
    <xf numFmtId="0" fontId="17" fillId="49" borderId="19" xfId="0" applyFont="1" applyFill="1" applyBorder="1" applyAlignment="1" applyProtection="1">
      <alignment horizontal="center" vertical="center" wrapText="1"/>
      <protection locked="0"/>
    </xf>
    <xf numFmtId="0" fontId="17" fillId="45" borderId="62" xfId="0" applyFont="1" applyFill="1" applyBorder="1" applyAlignment="1">
      <alignment horizontal="center" vertical="center" wrapText="1"/>
    </xf>
    <xf numFmtId="0" fontId="6" fillId="46" borderId="19" xfId="0" applyFont="1" applyFill="1" applyBorder="1"/>
    <xf numFmtId="0" fontId="6" fillId="46" borderId="19" xfId="0" applyFont="1" applyFill="1" applyBorder="1" applyAlignment="1">
      <alignment textRotation="90" wrapText="1"/>
    </xf>
    <xf numFmtId="0" fontId="6" fillId="46" borderId="19" xfId="0" applyFont="1" applyFill="1" applyBorder="1" applyAlignment="1">
      <alignment wrapText="1"/>
    </xf>
    <xf numFmtId="0" fontId="6" fillId="45" borderId="19" xfId="0" applyFont="1" applyFill="1" applyBorder="1"/>
    <xf numFmtId="0" fontId="17" fillId="46" borderId="19" xfId="0" applyFont="1" applyFill="1" applyBorder="1" applyAlignment="1">
      <alignment horizontal="center" vertical="center" wrapText="1"/>
    </xf>
    <xf numFmtId="0" fontId="17" fillId="50" borderId="19" xfId="0" applyFont="1" applyFill="1" applyBorder="1" applyAlignment="1">
      <alignment horizontal="center" vertical="center" wrapText="1"/>
    </xf>
    <xf numFmtId="0" fontId="17" fillId="50" borderId="19" xfId="0" applyFont="1" applyFill="1" applyBorder="1" applyAlignment="1" applyProtection="1">
      <alignment horizontal="center" vertical="center" wrapText="1"/>
      <protection locked="0"/>
    </xf>
    <xf numFmtId="0" fontId="17" fillId="45" borderId="27" xfId="0" applyFont="1" applyFill="1" applyBorder="1" applyAlignment="1">
      <alignment horizontal="center" vertical="center" wrapText="1"/>
    </xf>
    <xf numFmtId="0" fontId="16" fillId="45" borderId="29" xfId="0" applyFont="1" applyFill="1" applyBorder="1" applyAlignment="1">
      <alignment vertical="center" wrapText="1"/>
    </xf>
    <xf numFmtId="0" fontId="17" fillId="47" borderId="27" xfId="0" applyFont="1" applyFill="1" applyBorder="1" applyAlignment="1" applyProtection="1">
      <alignment horizontal="center" vertical="center" wrapText="1"/>
      <protection locked="0"/>
    </xf>
    <xf numFmtId="0" fontId="17" fillId="47" borderId="28" xfId="0" applyFont="1" applyFill="1" applyBorder="1" applyAlignment="1" applyProtection="1">
      <alignment horizontal="center" vertical="center" wrapText="1"/>
      <protection locked="0"/>
    </xf>
    <xf numFmtId="0" fontId="17" fillId="48" borderId="28" xfId="0" applyFont="1" applyFill="1" applyBorder="1" applyAlignment="1" applyProtection="1">
      <alignment horizontal="center" vertical="center" wrapText="1"/>
      <protection locked="0"/>
    </xf>
    <xf numFmtId="0" fontId="17" fillId="49" borderId="28" xfId="0" applyFont="1" applyFill="1" applyBorder="1" applyAlignment="1" applyProtection="1">
      <alignment horizontal="center" vertical="center" wrapText="1"/>
      <protection locked="0"/>
    </xf>
    <xf numFmtId="0" fontId="6" fillId="46" borderId="28" xfId="0" applyFont="1" applyFill="1" applyBorder="1"/>
    <xf numFmtId="0" fontId="6" fillId="46" borderId="28" xfId="0" applyFont="1" applyFill="1" applyBorder="1" applyAlignment="1">
      <alignment textRotation="90" wrapText="1"/>
    </xf>
    <xf numFmtId="0" fontId="6" fillId="46" borderId="28" xfId="0" applyFont="1" applyFill="1" applyBorder="1" applyAlignment="1">
      <alignment wrapText="1"/>
    </xf>
    <xf numFmtId="0" fontId="6" fillId="45" borderId="28" xfId="0" applyFont="1" applyFill="1" applyBorder="1"/>
    <xf numFmtId="0" fontId="17" fillId="46" borderId="28" xfId="0" applyFont="1" applyFill="1" applyBorder="1" applyAlignment="1">
      <alignment horizontal="center" vertical="center" wrapText="1"/>
    </xf>
    <xf numFmtId="0" fontId="17" fillId="50" borderId="28" xfId="0" applyFont="1" applyFill="1" applyBorder="1" applyAlignment="1">
      <alignment horizontal="center" vertical="center" wrapText="1"/>
    </xf>
    <xf numFmtId="0" fontId="17" fillId="50" borderId="28" xfId="0" applyFont="1" applyFill="1" applyBorder="1" applyAlignment="1" applyProtection="1">
      <alignment horizontal="center" vertical="center" wrapText="1"/>
      <protection locked="0"/>
    </xf>
    <xf numFmtId="0" fontId="2" fillId="4" borderId="0" xfId="0" applyFont="1" applyFill="1" applyProtection="1">
      <protection hidden="1"/>
    </xf>
    <xf numFmtId="0" fontId="2" fillId="0" borderId="0" xfId="0" applyFont="1" applyProtection="1">
      <protection hidden="1"/>
    </xf>
    <xf numFmtId="0" fontId="36" fillId="0" borderId="0" xfId="0" applyFont="1"/>
    <xf numFmtId="0" fontId="36" fillId="0" borderId="0" xfId="0" applyFont="1" applyAlignment="1">
      <alignment horizontal="left" vertical="center" readingOrder="1"/>
    </xf>
    <xf numFmtId="0" fontId="37" fillId="0" borderId="0" xfId="0" applyFont="1"/>
    <xf numFmtId="0" fontId="37" fillId="4" borderId="0" xfId="0" applyFont="1" applyFill="1"/>
    <xf numFmtId="0" fontId="3" fillId="6" borderId="55" xfId="0" applyFont="1" applyFill="1" applyBorder="1" applyAlignment="1">
      <alignment vertical="center" wrapText="1"/>
    </xf>
    <xf numFmtId="0" fontId="3" fillId="6" borderId="30" xfId="0" applyFont="1" applyFill="1" applyBorder="1" applyAlignment="1">
      <alignment vertical="center" wrapText="1"/>
    </xf>
    <xf numFmtId="0" fontId="8" fillId="16" borderId="39" xfId="0" applyFont="1" applyFill="1" applyBorder="1" applyAlignment="1">
      <alignment vertical="center" wrapText="1"/>
    </xf>
    <xf numFmtId="0" fontId="17" fillId="16" borderId="26" xfId="0" applyFont="1" applyFill="1" applyBorder="1" applyAlignment="1" applyProtection="1">
      <alignment horizontal="center" vertical="center" wrapText="1"/>
      <protection locked="0"/>
    </xf>
    <xf numFmtId="0" fontId="17" fillId="38" borderId="11" xfId="0" applyFont="1" applyFill="1" applyBorder="1" applyAlignment="1" applyProtection="1">
      <alignment horizontal="center" vertical="center" wrapText="1"/>
      <protection locked="0"/>
    </xf>
    <xf numFmtId="0" fontId="17" fillId="29" borderId="15" xfId="0" applyFont="1" applyFill="1" applyBorder="1" applyAlignment="1" applyProtection="1">
      <alignment horizontal="center" vertical="center" wrapText="1"/>
      <protection locked="0"/>
    </xf>
    <xf numFmtId="0" fontId="17" fillId="23" borderId="3" xfId="0" applyFont="1" applyFill="1" applyBorder="1" applyAlignment="1" applyProtection="1">
      <alignment horizontal="center" vertical="center" wrapText="1"/>
      <protection locked="0"/>
    </xf>
    <xf numFmtId="0" fontId="17" fillId="23" borderId="5" xfId="0" applyFont="1" applyFill="1" applyBorder="1" applyAlignment="1" applyProtection="1">
      <alignment horizontal="center" vertical="center" wrapText="1"/>
      <protection locked="0"/>
    </xf>
    <xf numFmtId="0" fontId="31" fillId="12" borderId="23" xfId="0" applyFont="1" applyFill="1" applyBorder="1" applyAlignment="1">
      <alignment horizontal="center" vertical="center" wrapText="1"/>
    </xf>
    <xf numFmtId="0" fontId="30" fillId="0" borderId="23" xfId="0" applyFont="1" applyBorder="1" applyAlignment="1">
      <alignment horizontal="center" vertical="center"/>
    </xf>
    <xf numFmtId="0" fontId="31" fillId="12" borderId="67" xfId="0" applyFont="1" applyFill="1" applyBorder="1" applyAlignment="1">
      <alignment horizontal="center" vertical="center" wrapText="1"/>
    </xf>
    <xf numFmtId="0" fontId="30" fillId="0" borderId="67" xfId="0" applyFont="1" applyBorder="1" applyAlignment="1">
      <alignment horizontal="center" vertical="center"/>
    </xf>
    <xf numFmtId="0" fontId="3" fillId="6" borderId="16" xfId="0" applyFont="1" applyFill="1" applyBorder="1" applyAlignment="1">
      <alignment vertical="center" wrapText="1"/>
    </xf>
    <xf numFmtId="0" fontId="3" fillId="6" borderId="56" xfId="0" applyFont="1" applyFill="1" applyBorder="1" applyAlignment="1">
      <alignment vertical="center" wrapText="1"/>
    </xf>
    <xf numFmtId="0" fontId="8" fillId="52" borderId="12" xfId="0" applyFont="1" applyFill="1" applyBorder="1" applyAlignment="1">
      <alignment horizontal="center" vertical="center" wrapText="1"/>
    </xf>
    <xf numFmtId="0" fontId="8" fillId="51" borderId="8" xfId="0" applyFont="1" applyFill="1" applyBorder="1" applyAlignment="1">
      <alignment horizontal="center" vertical="center" wrapText="1"/>
    </xf>
    <xf numFmtId="0" fontId="8" fillId="51" borderId="11" xfId="0" applyFont="1" applyFill="1" applyBorder="1" applyAlignment="1">
      <alignment horizontal="center" vertical="center" wrapText="1"/>
    </xf>
    <xf numFmtId="0" fontId="6" fillId="0" borderId="32" xfId="0" applyFont="1" applyBorder="1"/>
    <xf numFmtId="0" fontId="6" fillId="0" borderId="23" xfId="0" applyFont="1" applyBorder="1"/>
    <xf numFmtId="0" fontId="17" fillId="28" borderId="40" xfId="0" applyFont="1" applyFill="1" applyBorder="1" applyAlignment="1">
      <alignment horizontal="center" vertical="center" wrapText="1"/>
    </xf>
    <xf numFmtId="0" fontId="17" fillId="19" borderId="39" xfId="0" applyFont="1" applyFill="1" applyBorder="1" applyAlignment="1">
      <alignment horizontal="center" vertical="center" wrapText="1"/>
    </xf>
    <xf numFmtId="0" fontId="17" fillId="19" borderId="40" xfId="0" applyFont="1" applyFill="1" applyBorder="1" applyAlignment="1">
      <alignment horizontal="center" vertical="center" wrapText="1"/>
    </xf>
    <xf numFmtId="0" fontId="9" fillId="4" borderId="34" xfId="0" applyFont="1" applyFill="1" applyBorder="1" applyAlignment="1">
      <alignment textRotation="90" wrapText="1"/>
    </xf>
    <xf numFmtId="0" fontId="17" fillId="0" borderId="60" xfId="0" applyFont="1" applyBorder="1" applyAlignment="1">
      <alignment horizontal="center" vertical="center" wrapText="1"/>
    </xf>
    <xf numFmtId="0" fontId="17" fillId="16" borderId="2" xfId="0" applyFont="1" applyFill="1" applyBorder="1" applyAlignment="1">
      <alignment horizontal="center" vertical="center" wrapText="1"/>
    </xf>
    <xf numFmtId="0" fontId="6" fillId="32" borderId="23" xfId="0" applyFont="1" applyFill="1" applyBorder="1"/>
    <xf numFmtId="0" fontId="17" fillId="29" borderId="4" xfId="0" applyFont="1" applyFill="1" applyBorder="1" applyAlignment="1">
      <alignment horizontal="center" vertical="center" wrapText="1"/>
    </xf>
    <xf numFmtId="0" fontId="17" fillId="23" borderId="2" xfId="0" applyFont="1" applyFill="1" applyBorder="1" applyAlignment="1">
      <alignment horizontal="center" vertical="center" wrapText="1"/>
    </xf>
    <xf numFmtId="0" fontId="17" fillId="23" borderId="4" xfId="0" applyFont="1" applyFill="1" applyBorder="1" applyAlignment="1">
      <alignment horizontal="center" vertical="center" wrapText="1"/>
    </xf>
    <xf numFmtId="0" fontId="6" fillId="19" borderId="42" xfId="0" applyFont="1" applyFill="1" applyBorder="1"/>
    <xf numFmtId="0" fontId="6" fillId="19" borderId="30" xfId="0" applyFont="1" applyFill="1" applyBorder="1"/>
    <xf numFmtId="0" fontId="6" fillId="19" borderId="23" xfId="0" applyFont="1" applyFill="1" applyBorder="1"/>
    <xf numFmtId="0" fontId="17" fillId="19" borderId="15"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9" borderId="11" xfId="0" applyFont="1" applyFill="1" applyBorder="1" applyAlignment="1">
      <alignment horizontal="center" vertical="center" wrapText="1"/>
    </xf>
    <xf numFmtId="0" fontId="17" fillId="19" borderId="41" xfId="0"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21" xfId="0" applyFont="1" applyBorder="1" applyAlignment="1">
      <alignment horizontal="center" vertical="center" wrapText="1"/>
    </xf>
    <xf numFmtId="0" fontId="17" fillId="19" borderId="21" xfId="0" applyFont="1" applyFill="1" applyBorder="1" applyAlignment="1">
      <alignment horizontal="center" vertical="center" wrapText="1"/>
    </xf>
    <xf numFmtId="0" fontId="17" fillId="16" borderId="8" xfId="0" applyFont="1" applyFill="1" applyBorder="1" applyAlignment="1">
      <alignment horizontal="center" vertical="center" wrapText="1"/>
    </xf>
    <xf numFmtId="0" fontId="17" fillId="23" borderId="8" xfId="0" applyFont="1" applyFill="1" applyBorder="1" applyAlignment="1">
      <alignment horizontal="center" vertical="center" wrapText="1"/>
    </xf>
    <xf numFmtId="0" fontId="6" fillId="28" borderId="23" xfId="0" applyFont="1" applyFill="1" applyBorder="1"/>
    <xf numFmtId="0" fontId="17" fillId="36" borderId="21" xfId="0" applyFont="1" applyFill="1" applyBorder="1" applyAlignment="1">
      <alignment horizontal="center" vertical="center" wrapText="1"/>
    </xf>
    <xf numFmtId="0" fontId="17" fillId="37" borderId="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16" borderId="4" xfId="0" applyFont="1" applyFill="1" applyBorder="1" applyAlignment="1">
      <alignment horizontal="center" vertical="center" wrapText="1"/>
    </xf>
    <xf numFmtId="0" fontId="6" fillId="0" borderId="30" xfId="0" applyFont="1" applyBorder="1"/>
    <xf numFmtId="0" fontId="6" fillId="0" borderId="42" xfId="0" applyFont="1" applyBorder="1"/>
    <xf numFmtId="0" fontId="17" fillId="16" borderId="13" xfId="0" applyFont="1" applyFill="1" applyBorder="1" applyAlignment="1">
      <alignment horizontal="center" vertical="center" wrapText="1"/>
    </xf>
    <xf numFmtId="0" fontId="17" fillId="20" borderId="68" xfId="0" applyFont="1" applyFill="1" applyBorder="1" applyAlignment="1">
      <alignment horizontal="center" vertical="center" wrapText="1"/>
    </xf>
    <xf numFmtId="0" fontId="24" fillId="19" borderId="3" xfId="0" applyFont="1" applyFill="1" applyBorder="1" applyAlignment="1">
      <alignment vertical="center" wrapText="1"/>
    </xf>
    <xf numFmtId="0" fontId="17" fillId="20" borderId="40" xfId="0" applyFont="1" applyFill="1" applyBorder="1" applyAlignment="1">
      <alignment horizontal="center" vertical="center" wrapText="1"/>
    </xf>
    <xf numFmtId="0" fontId="17" fillId="20" borderId="21" xfId="0" applyFont="1" applyFill="1" applyBorder="1" applyAlignment="1">
      <alignment horizontal="center" vertical="center" wrapText="1"/>
    </xf>
    <xf numFmtId="0" fontId="17" fillId="20" borderId="41" xfId="0" applyFont="1" applyFill="1" applyBorder="1" applyAlignment="1">
      <alignment horizontal="center" vertical="center" wrapText="1"/>
    </xf>
    <xf numFmtId="0" fontId="6" fillId="19" borderId="34" xfId="0" applyFont="1" applyFill="1" applyBorder="1"/>
    <xf numFmtId="0" fontId="17" fillId="19" borderId="5" xfId="0" applyFont="1" applyFill="1" applyBorder="1" applyAlignment="1">
      <alignment horizontal="center" vertical="center" wrapText="1"/>
    </xf>
    <xf numFmtId="0" fontId="17" fillId="14" borderId="55" xfId="0" applyFont="1" applyFill="1" applyBorder="1" applyAlignment="1">
      <alignment horizontal="center" vertical="center" wrapText="1"/>
    </xf>
    <xf numFmtId="0" fontId="17" fillId="20" borderId="43" xfId="0" applyFont="1" applyFill="1" applyBorder="1" applyAlignment="1">
      <alignment horizontal="center" vertical="center" wrapText="1"/>
    </xf>
    <xf numFmtId="0" fontId="17" fillId="24" borderId="43" xfId="0" applyFont="1" applyFill="1" applyBorder="1" applyAlignment="1">
      <alignment horizontal="center" vertical="center" wrapText="1"/>
    </xf>
    <xf numFmtId="0" fontId="17" fillId="24" borderId="8" xfId="0" applyFont="1" applyFill="1" applyBorder="1" applyAlignment="1">
      <alignment horizontal="center" vertical="center" wrapText="1"/>
    </xf>
    <xf numFmtId="0" fontId="17" fillId="14" borderId="31" xfId="0" applyFont="1" applyFill="1" applyBorder="1" applyAlignment="1">
      <alignment horizontal="center" vertical="center" wrapText="1"/>
    </xf>
    <xf numFmtId="0" fontId="17" fillId="14" borderId="17" xfId="0" applyFont="1" applyFill="1" applyBorder="1" applyAlignment="1">
      <alignment horizontal="center" vertical="center" wrapText="1"/>
    </xf>
    <xf numFmtId="0" fontId="17" fillId="33" borderId="17" xfId="0" applyFont="1" applyFill="1" applyBorder="1" applyAlignment="1">
      <alignment horizontal="center" vertical="center" wrapText="1"/>
    </xf>
    <xf numFmtId="0" fontId="17" fillId="14" borderId="68" xfId="0" applyFont="1" applyFill="1" applyBorder="1" applyAlignment="1">
      <alignment horizontal="center" vertical="center" wrapText="1"/>
    </xf>
    <xf numFmtId="0" fontId="17" fillId="14" borderId="16" xfId="0" applyFont="1" applyFill="1" applyBorder="1" applyAlignment="1">
      <alignment horizontal="center" vertical="center" wrapText="1"/>
    </xf>
    <xf numFmtId="0" fontId="17" fillId="20" borderId="17" xfId="0" applyFont="1" applyFill="1" applyBorder="1" applyAlignment="1">
      <alignment horizontal="center" vertical="center" wrapText="1"/>
    </xf>
    <xf numFmtId="0" fontId="6" fillId="36" borderId="23" xfId="0" applyFont="1" applyFill="1" applyBorder="1"/>
    <xf numFmtId="0" fontId="17" fillId="20" borderId="16" xfId="0" applyFont="1" applyFill="1" applyBorder="1" applyAlignment="1">
      <alignment horizontal="center" vertical="center" wrapText="1"/>
    </xf>
    <xf numFmtId="0" fontId="17" fillId="20" borderId="31" xfId="0" applyFont="1" applyFill="1" applyBorder="1" applyAlignment="1">
      <alignment horizontal="center" vertical="center" wrapText="1"/>
    </xf>
    <xf numFmtId="0" fontId="17" fillId="20" borderId="18" xfId="0" applyFont="1" applyFill="1" applyBorder="1" applyAlignment="1">
      <alignment horizontal="center" vertical="center" wrapText="1"/>
    </xf>
    <xf numFmtId="0" fontId="17" fillId="14" borderId="18" xfId="0" applyFont="1" applyFill="1" applyBorder="1" applyAlignment="1">
      <alignment horizontal="center" vertical="center" wrapText="1"/>
    </xf>
    <xf numFmtId="0" fontId="17" fillId="20" borderId="69" xfId="0" applyFont="1" applyFill="1" applyBorder="1" applyAlignment="1">
      <alignment horizontal="center" vertical="center" wrapText="1"/>
    </xf>
    <xf numFmtId="0" fontId="6" fillId="19" borderId="32" xfId="0" applyFont="1" applyFill="1" applyBorder="1"/>
    <xf numFmtId="0" fontId="6" fillId="0" borderId="34" xfId="0" applyFont="1" applyBorder="1"/>
    <xf numFmtId="0" fontId="6" fillId="19" borderId="70" xfId="0" applyFont="1" applyFill="1" applyBorder="1"/>
    <xf numFmtId="0" fontId="17" fillId="19" borderId="26" xfId="0" applyFont="1" applyFill="1" applyBorder="1" applyAlignment="1">
      <alignment horizontal="center" vertical="center" wrapText="1"/>
    </xf>
    <xf numFmtId="0" fontId="17" fillId="20" borderId="27" xfId="0" applyFont="1" applyFill="1" applyBorder="1" applyAlignment="1">
      <alignment horizontal="center" vertical="center" wrapText="1"/>
    </xf>
    <xf numFmtId="0" fontId="17" fillId="21" borderId="28" xfId="0" applyFont="1" applyFill="1" applyBorder="1" applyAlignment="1">
      <alignment horizontal="center" vertical="center" wrapText="1"/>
    </xf>
    <xf numFmtId="0" fontId="17" fillId="22" borderId="28" xfId="0" applyFont="1" applyFill="1" applyBorder="1" applyAlignment="1">
      <alignment horizontal="center" vertical="center" wrapText="1"/>
    </xf>
    <xf numFmtId="0" fontId="17" fillId="18" borderId="28" xfId="0" applyFont="1" applyFill="1" applyBorder="1" applyAlignment="1">
      <alignment horizontal="center" vertical="center" wrapText="1"/>
    </xf>
    <xf numFmtId="0" fontId="6" fillId="19" borderId="28" xfId="0" applyFont="1" applyFill="1" applyBorder="1"/>
    <xf numFmtId="0" fontId="6" fillId="19" borderId="28" xfId="0" applyFont="1" applyFill="1" applyBorder="1" applyAlignment="1">
      <alignment textRotation="90" wrapText="1"/>
    </xf>
    <xf numFmtId="0" fontId="6" fillId="19" borderId="28" xfId="0" applyFont="1" applyFill="1" applyBorder="1" applyAlignment="1">
      <alignment wrapText="1"/>
    </xf>
    <xf numFmtId="0" fontId="6" fillId="18" borderId="28" xfId="0" applyFont="1" applyFill="1" applyBorder="1"/>
    <xf numFmtId="0" fontId="17" fillId="19" borderId="28" xfId="0" applyFont="1" applyFill="1" applyBorder="1" applyAlignment="1">
      <alignment horizontal="center" vertical="center" wrapText="1"/>
    </xf>
    <xf numFmtId="0" fontId="17" fillId="33" borderId="43" xfId="0" applyFont="1" applyFill="1" applyBorder="1" applyAlignment="1">
      <alignment horizontal="center" vertical="center" wrapText="1"/>
    </xf>
    <xf numFmtId="0" fontId="17" fillId="24" borderId="64" xfId="0" applyFont="1" applyFill="1" applyBorder="1" applyAlignment="1">
      <alignment horizontal="center" vertical="center" wrapText="1"/>
    </xf>
    <xf numFmtId="0" fontId="6" fillId="28" borderId="42" xfId="0" applyFont="1" applyFill="1" applyBorder="1"/>
    <xf numFmtId="0" fontId="17" fillId="24"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 xfId="0" applyFont="1" applyBorder="1" applyAlignment="1">
      <alignment horizontal="center" vertical="center" wrapText="1"/>
    </xf>
    <xf numFmtId="0" fontId="41" fillId="4" borderId="0" xfId="0" applyFont="1" applyFill="1"/>
    <xf numFmtId="0" fontId="41" fillId="0" borderId="0" xfId="0" applyFont="1"/>
    <xf numFmtId="0" fontId="42" fillId="4" borderId="48" xfId="0" applyFont="1" applyFill="1" applyBorder="1" applyAlignment="1">
      <alignment horizontal="center" vertical="center" wrapText="1"/>
    </xf>
    <xf numFmtId="0" fontId="41" fillId="4" borderId="0" xfId="0" applyFont="1" applyFill="1" applyAlignment="1">
      <alignment horizontal="center" vertical="center"/>
    </xf>
    <xf numFmtId="0" fontId="41" fillId="4" borderId="16" xfId="0" applyFont="1" applyFill="1" applyBorder="1" applyAlignment="1">
      <alignment horizontal="center" vertical="center" wrapText="1"/>
    </xf>
    <xf numFmtId="0" fontId="41" fillId="4" borderId="17" xfId="0" applyFont="1" applyFill="1" applyBorder="1" applyAlignment="1">
      <alignment horizontal="center" vertical="center" wrapText="1"/>
    </xf>
    <xf numFmtId="0" fontId="42" fillId="0" borderId="48" xfId="0" applyFont="1" applyBorder="1" applyAlignment="1">
      <alignment horizontal="center" vertical="center" wrapText="1"/>
    </xf>
    <xf numFmtId="0" fontId="9" fillId="4" borderId="41" xfId="0" applyFont="1" applyFill="1" applyBorder="1" applyAlignment="1">
      <alignment textRotation="90"/>
    </xf>
    <xf numFmtId="0" fontId="6" fillId="0" borderId="39" xfId="0" applyFont="1" applyBorder="1"/>
    <xf numFmtId="0" fontId="6" fillId="0" borderId="21" xfId="0" applyFont="1" applyBorder="1"/>
    <xf numFmtId="0" fontId="6" fillId="0" borderId="40" xfId="0" applyFont="1" applyBorder="1"/>
    <xf numFmtId="0" fontId="6" fillId="19" borderId="39" xfId="0" applyFont="1" applyFill="1" applyBorder="1"/>
    <xf numFmtId="0" fontId="6" fillId="19" borderId="41" xfId="0" applyFont="1" applyFill="1" applyBorder="1"/>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19" borderId="2"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6" fillId="19" borderId="40" xfId="0" applyFont="1" applyFill="1" applyBorder="1"/>
    <xf numFmtId="0" fontId="6" fillId="19" borderId="21" xfId="0" applyFont="1" applyFill="1" applyBorder="1"/>
    <xf numFmtId="0" fontId="17" fillId="19" borderId="13" xfId="0" applyFont="1" applyFill="1" applyBorder="1" applyAlignment="1">
      <alignment horizontal="center" vertical="center" wrapText="1"/>
    </xf>
    <xf numFmtId="0" fontId="17" fillId="19" borderId="8" xfId="0" applyFont="1" applyFill="1" applyBorder="1" applyAlignment="1">
      <alignment horizontal="center" vertical="center" wrapText="1"/>
    </xf>
    <xf numFmtId="0" fontId="6" fillId="28" borderId="21" xfId="0" applyFont="1" applyFill="1" applyBorder="1"/>
    <xf numFmtId="0" fontId="17" fillId="28" borderId="8" xfId="0" applyFont="1" applyFill="1" applyBorder="1" applyAlignment="1">
      <alignment horizontal="center" vertical="center" wrapText="1"/>
    </xf>
    <xf numFmtId="0" fontId="6" fillId="36" borderId="21" xfId="0" applyFont="1" applyFill="1" applyBorder="1"/>
    <xf numFmtId="0" fontId="17" fillId="36" borderId="8" xfId="0" applyFont="1" applyFill="1" applyBorder="1" applyAlignment="1">
      <alignment horizontal="center" vertical="center" wrapText="1"/>
    </xf>
    <xf numFmtId="0" fontId="6" fillId="0" borderId="41" xfId="0" applyFont="1" applyBorder="1"/>
    <xf numFmtId="0" fontId="17" fillId="0" borderId="4" xfId="0" applyFont="1" applyBorder="1" applyAlignment="1">
      <alignment horizontal="center" vertical="center" wrapText="1"/>
    </xf>
    <xf numFmtId="0" fontId="6" fillId="19" borderId="60" xfId="0" applyFont="1" applyFill="1" applyBorder="1"/>
    <xf numFmtId="0" fontId="17" fillId="19" borderId="24" xfId="0" applyFont="1" applyFill="1" applyBorder="1" applyAlignment="1">
      <alignment horizontal="center" vertical="center" wrapText="1"/>
    </xf>
    <xf numFmtId="0" fontId="6" fillId="19" borderId="72" xfId="0" applyFont="1" applyFill="1" applyBorder="1"/>
    <xf numFmtId="0" fontId="17" fillId="19" borderId="27" xfId="0" applyFont="1" applyFill="1" applyBorder="1" applyAlignment="1">
      <alignment horizontal="center" vertical="center" wrapText="1"/>
    </xf>
    <xf numFmtId="0" fontId="8" fillId="52" borderId="4" xfId="0" applyFont="1" applyFill="1" applyBorder="1" applyAlignment="1">
      <alignment horizontal="center" vertical="center" wrapText="1"/>
    </xf>
    <xf numFmtId="0" fontId="9" fillId="52" borderId="58" xfId="0" applyFont="1" applyFill="1" applyBorder="1" applyAlignment="1">
      <alignment textRotation="90" wrapText="1"/>
    </xf>
    <xf numFmtId="0" fontId="8" fillId="52" borderId="59" xfId="0" applyFont="1" applyFill="1" applyBorder="1" applyAlignment="1">
      <alignment horizontal="center" vertical="center" wrapText="1"/>
    </xf>
    <xf numFmtId="0" fontId="17" fillId="51" borderId="2" xfId="0" applyFont="1" applyFill="1" applyBorder="1" applyAlignment="1">
      <alignment horizontal="center" vertical="center" wrapText="1"/>
    </xf>
    <xf numFmtId="0" fontId="17" fillId="51" borderId="3" xfId="0" applyFont="1" applyFill="1" applyBorder="1" applyAlignment="1">
      <alignment horizontal="center" vertical="center" wrapText="1"/>
    </xf>
    <xf numFmtId="0" fontId="17" fillId="51" borderId="8" xfId="0" applyFont="1" applyFill="1" applyBorder="1" applyAlignment="1">
      <alignment horizontal="center" vertical="center" wrapText="1"/>
    </xf>
    <xf numFmtId="0" fontId="17" fillId="51" borderId="11" xfId="0" applyFont="1" applyFill="1" applyBorder="1" applyAlignment="1">
      <alignment horizontal="center" vertical="center" wrapText="1"/>
    </xf>
    <xf numFmtId="0" fontId="17" fillId="51" borderId="13" xfId="0" applyFont="1" applyFill="1" applyBorder="1" applyAlignment="1">
      <alignment horizontal="center" vertical="center" wrapText="1"/>
    </xf>
    <xf numFmtId="0" fontId="17" fillId="51" borderId="15" xfId="0" applyFont="1" applyFill="1" applyBorder="1" applyAlignment="1">
      <alignment horizontal="center" vertical="center" wrapText="1"/>
    </xf>
    <xf numFmtId="0" fontId="17" fillId="53" borderId="2" xfId="0" applyFont="1" applyFill="1" applyBorder="1" applyAlignment="1">
      <alignment horizontal="center" vertical="center" wrapText="1"/>
    </xf>
    <xf numFmtId="0" fontId="17" fillId="53" borderId="3" xfId="0" applyFont="1" applyFill="1" applyBorder="1" applyAlignment="1">
      <alignment horizontal="center" vertical="center" wrapText="1"/>
    </xf>
    <xf numFmtId="0" fontId="17" fillId="53" borderId="4" xfId="0" applyFont="1" applyFill="1" applyBorder="1" applyAlignment="1">
      <alignment horizontal="center" vertical="center" wrapText="1"/>
    </xf>
    <xf numFmtId="0" fontId="17" fillId="53" borderId="5" xfId="0" applyFont="1" applyFill="1" applyBorder="1" applyAlignment="1">
      <alignment horizontal="center" vertical="center" wrapText="1"/>
    </xf>
    <xf numFmtId="0" fontId="17" fillId="53" borderId="13" xfId="0" applyFont="1" applyFill="1" applyBorder="1" applyAlignment="1">
      <alignment horizontal="center" vertical="center" wrapText="1"/>
    </xf>
    <xf numFmtId="0" fontId="17" fillId="53" borderId="15" xfId="0" applyFont="1" applyFill="1" applyBorder="1" applyAlignment="1">
      <alignment horizontal="center" vertical="center" wrapText="1"/>
    </xf>
    <xf numFmtId="0" fontId="17" fillId="53" borderId="8" xfId="0" applyFont="1" applyFill="1" applyBorder="1" applyAlignment="1">
      <alignment horizontal="center" vertical="center" wrapText="1"/>
    </xf>
    <xf numFmtId="0" fontId="17" fillId="53" borderId="11" xfId="0" applyFont="1" applyFill="1" applyBorder="1" applyAlignment="1">
      <alignment horizontal="center" vertical="center" wrapText="1"/>
    </xf>
    <xf numFmtId="0" fontId="17" fillId="54" borderId="8" xfId="0" applyFont="1" applyFill="1" applyBorder="1" applyAlignment="1">
      <alignment horizontal="center" vertical="center" wrapText="1"/>
    </xf>
    <xf numFmtId="0" fontId="17" fillId="54" borderId="11" xfId="0" applyFont="1" applyFill="1" applyBorder="1" applyAlignment="1">
      <alignment horizontal="center" vertical="center" wrapText="1"/>
    </xf>
    <xf numFmtId="0" fontId="17" fillId="54" borderId="4" xfId="0" applyFont="1" applyFill="1" applyBorder="1" applyAlignment="1">
      <alignment horizontal="center" vertical="center" wrapText="1"/>
    </xf>
    <xf numFmtId="0" fontId="17" fillId="54" borderId="5" xfId="0" applyFont="1" applyFill="1" applyBorder="1" applyAlignment="1">
      <alignment horizontal="center" vertical="center" wrapText="1"/>
    </xf>
    <xf numFmtId="0" fontId="17" fillId="55" borderId="8" xfId="0" applyFont="1" applyFill="1" applyBorder="1" applyAlignment="1">
      <alignment horizontal="center" vertical="center" wrapText="1"/>
    </xf>
    <xf numFmtId="0" fontId="17" fillId="55" borderId="11" xfId="0" applyFont="1" applyFill="1" applyBorder="1" applyAlignment="1">
      <alignment horizontal="center" vertical="center" wrapText="1"/>
    </xf>
    <xf numFmtId="0" fontId="17" fillId="51" borderId="4" xfId="0" applyFont="1" applyFill="1" applyBorder="1" applyAlignment="1">
      <alignment horizontal="center" vertical="center" wrapText="1"/>
    </xf>
    <xf numFmtId="0" fontId="17" fillId="51" borderId="5" xfId="0" applyFont="1" applyFill="1" applyBorder="1" applyAlignment="1">
      <alignment horizontal="center" vertical="center" wrapText="1"/>
    </xf>
    <xf numFmtId="0" fontId="17" fillId="51" borderId="24" xfId="0" applyFont="1" applyFill="1" applyBorder="1" applyAlignment="1">
      <alignment horizontal="center" vertical="center" wrapText="1"/>
    </xf>
    <xf numFmtId="0" fontId="17" fillId="51" borderId="26" xfId="0" applyFont="1" applyFill="1" applyBorder="1" applyAlignment="1">
      <alignment horizontal="center" vertical="center" wrapText="1"/>
    </xf>
    <xf numFmtId="0" fontId="17" fillId="53" borderId="24" xfId="0" applyFont="1" applyFill="1" applyBorder="1" applyAlignment="1">
      <alignment horizontal="center" vertical="center" wrapText="1"/>
    </xf>
    <xf numFmtId="0" fontId="17" fillId="53" borderId="26" xfId="0" applyFont="1" applyFill="1" applyBorder="1" applyAlignment="1">
      <alignment horizontal="center" vertical="center" wrapText="1"/>
    </xf>
    <xf numFmtId="0" fontId="17" fillId="51" borderId="27" xfId="0" applyFont="1" applyFill="1" applyBorder="1" applyAlignment="1">
      <alignment horizontal="center" vertical="center" wrapText="1"/>
    </xf>
    <xf numFmtId="0" fontId="17" fillId="51" borderId="29"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41" fillId="0" borderId="58" xfId="0" applyFont="1" applyBorder="1" applyAlignment="1">
      <alignment horizontal="center" vertical="center" wrapText="1"/>
    </xf>
    <xf numFmtId="0" fontId="41" fillId="0" borderId="54" xfId="0" applyFont="1" applyBorder="1" applyAlignment="1">
      <alignment horizontal="center" vertical="center" wrapText="1"/>
    </xf>
    <xf numFmtId="0" fontId="23" fillId="52" borderId="9" xfId="0" applyFont="1" applyFill="1" applyBorder="1" applyAlignment="1">
      <alignment horizontal="left" vertical="center" textRotation="90" wrapText="1"/>
    </xf>
    <xf numFmtId="0" fontId="9" fillId="52" borderId="9" xfId="0" applyFont="1" applyFill="1" applyBorder="1" applyAlignment="1">
      <alignment horizontal="left" vertical="center" textRotation="90" wrapText="1"/>
    </xf>
    <xf numFmtId="0" fontId="41" fillId="0" borderId="52" xfId="0" applyFont="1" applyBorder="1" applyAlignment="1">
      <alignment horizontal="center" vertical="center" wrapText="1"/>
    </xf>
    <xf numFmtId="0" fontId="41" fillId="0" borderId="55" xfId="0" applyFont="1" applyBorder="1" applyAlignment="1">
      <alignment horizontal="center" vertical="center" wrapText="1"/>
    </xf>
    <xf numFmtId="0" fontId="41" fillId="0" borderId="56"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54" xfId="0" applyFont="1" applyBorder="1" applyAlignment="1">
      <alignment horizontal="center" vertical="top" wrapText="1"/>
    </xf>
    <xf numFmtId="0" fontId="41" fillId="0" borderId="59"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8" xfId="0" applyFont="1" applyBorder="1" applyAlignment="1">
      <alignment horizontal="center" vertical="top" wrapText="1"/>
    </xf>
    <xf numFmtId="0" fontId="41" fillId="0" borderId="59" xfId="0" applyFont="1" applyBorder="1" applyAlignment="1">
      <alignment horizontal="center" vertical="top" wrapText="1"/>
    </xf>
    <xf numFmtId="0" fontId="41" fillId="0" borderId="18"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5" xfId="0" applyFont="1" applyBorder="1" applyAlignment="1">
      <alignment horizontal="center" vertical="center" wrapText="1"/>
    </xf>
    <xf numFmtId="0" fontId="17" fillId="28" borderId="4" xfId="0" applyFont="1" applyFill="1" applyBorder="1" applyAlignment="1">
      <alignment horizontal="center" vertical="center" wrapText="1"/>
    </xf>
    <xf numFmtId="0" fontId="6" fillId="28" borderId="12" xfId="0" applyFont="1" applyFill="1" applyBorder="1"/>
    <xf numFmtId="0" fontId="17" fillId="28" borderId="12" xfId="0" applyFont="1" applyFill="1" applyBorder="1" applyAlignment="1">
      <alignment horizontal="center" vertical="center" wrapText="1"/>
    </xf>
    <xf numFmtId="0" fontId="41" fillId="0" borderId="17" xfId="0" applyFont="1" applyBorder="1" applyAlignment="1">
      <alignment horizontal="center" vertical="center" wrapText="1"/>
    </xf>
    <xf numFmtId="0" fontId="14" fillId="12" borderId="10" xfId="0" applyFont="1" applyFill="1" applyBorder="1" applyAlignment="1">
      <alignment horizontal="center" vertical="center" wrapText="1"/>
    </xf>
    <xf numFmtId="0" fontId="14" fillId="12" borderId="74" xfId="0" applyFont="1" applyFill="1" applyBorder="1" applyAlignment="1">
      <alignment horizontal="center" vertical="center" wrapText="1"/>
    </xf>
    <xf numFmtId="0" fontId="14" fillId="12" borderId="30"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5" fillId="13" borderId="10"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31" fillId="12" borderId="11" xfId="0" applyFont="1" applyFill="1" applyBorder="1" applyAlignment="1">
      <alignment horizontal="center" vertical="center" wrapText="1"/>
    </xf>
    <xf numFmtId="0" fontId="16" fillId="0" borderId="8" xfId="0" applyFont="1" applyBorder="1" applyAlignment="1">
      <alignment vertical="top" wrapText="1"/>
    </xf>
    <xf numFmtId="0" fontId="30" fillId="0" borderId="11" xfId="0" applyFont="1" applyBorder="1" applyAlignment="1">
      <alignment horizontal="center" vertical="center"/>
    </xf>
    <xf numFmtId="0" fontId="16" fillId="0" borderId="4" xfId="0" applyFont="1" applyBorder="1" applyAlignment="1">
      <alignment vertical="top" wrapText="1"/>
    </xf>
    <xf numFmtId="0" fontId="30" fillId="0" borderId="12" xfId="0" applyFont="1" applyBorder="1" applyAlignment="1">
      <alignment horizontal="center" vertical="center"/>
    </xf>
    <xf numFmtId="0" fontId="30" fillId="0" borderId="75" xfId="0" applyFont="1" applyBorder="1" applyAlignment="1">
      <alignment horizontal="center" vertical="center"/>
    </xf>
    <xf numFmtId="0" fontId="30" fillId="0" borderId="34" xfId="0" applyFont="1" applyBorder="1" applyAlignment="1">
      <alignment horizontal="center" vertical="center"/>
    </xf>
    <xf numFmtId="0" fontId="30" fillId="0" borderId="5" xfId="0" applyFont="1" applyBorder="1" applyAlignment="1">
      <alignment horizontal="center" vertical="center"/>
    </xf>
    <xf numFmtId="0" fontId="16" fillId="0" borderId="24" xfId="0" applyFont="1" applyBorder="1" applyAlignment="1">
      <alignment vertical="top" wrapText="1"/>
    </xf>
    <xf numFmtId="0" fontId="0" fillId="58" borderId="69" xfId="0" applyFill="1" applyBorder="1"/>
    <xf numFmtId="0" fontId="0" fillId="59" borderId="46" xfId="0" applyFill="1" applyBorder="1"/>
    <xf numFmtId="0" fontId="44" fillId="4" borderId="0" xfId="0" applyFont="1" applyFill="1" applyAlignment="1">
      <alignment horizontal="center" vertical="center"/>
    </xf>
    <xf numFmtId="0" fontId="22" fillId="4" borderId="0" xfId="0" applyFont="1" applyFill="1" applyAlignment="1">
      <alignment horizontal="center" vertical="center"/>
    </xf>
    <xf numFmtId="0" fontId="35" fillId="5" borderId="1" xfId="0" applyFont="1" applyFill="1" applyBorder="1" applyAlignment="1">
      <alignment horizontal="left" vertical="center" wrapText="1"/>
    </xf>
    <xf numFmtId="0" fontId="35" fillId="5" borderId="22" xfId="0" applyFont="1" applyFill="1" applyBorder="1" applyAlignment="1">
      <alignment horizontal="left" vertical="center" wrapText="1"/>
    </xf>
    <xf numFmtId="0" fontId="35" fillId="5" borderId="7"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1" fillId="5" borderId="22" xfId="0" applyFont="1" applyFill="1" applyBorder="1" applyAlignment="1">
      <alignment horizontal="left" vertical="center" wrapText="1"/>
    </xf>
    <xf numFmtId="0" fontId="21" fillId="5" borderId="7" xfId="0" applyFont="1" applyFill="1" applyBorder="1" applyAlignment="1">
      <alignment horizontal="left"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18" fillId="0" borderId="2" xfId="0" applyFont="1" applyBorder="1" applyAlignment="1">
      <alignment horizontal="right" vertical="center" wrapText="1"/>
    </xf>
    <xf numFmtId="0" fontId="18" fillId="0" borderId="3" xfId="0" applyFont="1" applyBorder="1" applyAlignment="1">
      <alignment horizontal="right" vertical="center" wrapText="1"/>
    </xf>
    <xf numFmtId="0" fontId="18" fillId="0" borderId="4" xfId="0" applyFont="1" applyBorder="1" applyAlignment="1">
      <alignment horizontal="right" vertical="center" wrapText="1"/>
    </xf>
    <xf numFmtId="0" fontId="18" fillId="0" borderId="5" xfId="0" applyFont="1" applyBorder="1" applyAlignment="1">
      <alignment horizontal="right" vertical="center" wrapText="1"/>
    </xf>
    <xf numFmtId="0" fontId="3" fillId="14" borderId="2"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8" fillId="16" borderId="39" xfId="0" applyFont="1" applyFill="1" applyBorder="1" applyAlignment="1">
      <alignment horizontal="center" vertical="center" wrapText="1"/>
    </xf>
    <xf numFmtId="0" fontId="8" fillId="16" borderId="56" xfId="0" applyFont="1" applyFill="1" applyBorder="1" applyAlignment="1">
      <alignment horizontal="center" vertical="center" wrapText="1"/>
    </xf>
    <xf numFmtId="0" fontId="21" fillId="5" borderId="31" xfId="0" applyFont="1" applyFill="1" applyBorder="1" applyAlignment="1">
      <alignment horizontal="left" vertical="center" wrapText="1"/>
    </xf>
    <xf numFmtId="0" fontId="21" fillId="5" borderId="33" xfId="0"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38" xfId="0" applyFont="1" applyFill="1" applyBorder="1" applyAlignment="1">
      <alignment horizontal="left" vertical="center" wrapText="1"/>
    </xf>
    <xf numFmtId="0" fontId="21" fillId="5" borderId="27" xfId="0" applyFont="1" applyFill="1" applyBorder="1" applyAlignment="1">
      <alignment horizontal="left" vertical="center" wrapText="1"/>
    </xf>
    <xf numFmtId="0" fontId="21" fillId="5" borderId="28" xfId="0" applyFont="1" applyFill="1" applyBorder="1" applyAlignment="1">
      <alignment horizontal="left" vertical="center" wrapText="1"/>
    </xf>
    <xf numFmtId="0" fontId="21" fillId="5" borderId="29" xfId="0" applyFont="1" applyFill="1" applyBorder="1" applyAlignment="1">
      <alignment horizontal="left" vertical="center" wrapText="1"/>
    </xf>
    <xf numFmtId="0" fontId="26" fillId="31" borderId="27" xfId="0" applyFont="1" applyFill="1" applyBorder="1" applyAlignment="1">
      <alignment horizontal="left" vertical="center" wrapText="1"/>
    </xf>
    <xf numFmtId="0" fontId="26" fillId="31" borderId="28" xfId="0" applyFont="1" applyFill="1" applyBorder="1" applyAlignment="1">
      <alignment horizontal="left" vertical="center" wrapText="1"/>
    </xf>
    <xf numFmtId="0" fontId="26" fillId="31" borderId="29" xfId="0" applyFont="1" applyFill="1" applyBorder="1" applyAlignment="1">
      <alignment horizontal="left" vertical="center" wrapText="1"/>
    </xf>
    <xf numFmtId="0" fontId="25" fillId="30" borderId="27" xfId="0" applyFont="1" applyFill="1" applyBorder="1" applyAlignment="1">
      <alignment horizontal="left" vertical="center" wrapText="1"/>
    </xf>
    <xf numFmtId="0" fontId="25" fillId="30" borderId="28" xfId="0" applyFont="1" applyFill="1" applyBorder="1" applyAlignment="1">
      <alignment horizontal="left" vertical="center" wrapText="1"/>
    </xf>
    <xf numFmtId="0" fontId="25" fillId="30" borderId="29" xfId="0" applyFont="1" applyFill="1" applyBorder="1" applyAlignment="1">
      <alignment horizontal="left" vertical="center" wrapText="1"/>
    </xf>
    <xf numFmtId="0" fontId="28" fillId="5" borderId="1" xfId="0" applyFont="1" applyFill="1" applyBorder="1" applyAlignment="1">
      <alignment horizontal="left" vertical="center" wrapText="1"/>
    </xf>
    <xf numFmtId="0" fontId="28" fillId="5" borderId="2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47"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8" fillId="51" borderId="8" xfId="0" applyFont="1" applyFill="1" applyBorder="1" applyAlignment="1">
      <alignment horizontal="center" vertical="center" wrapText="1"/>
    </xf>
    <xf numFmtId="0" fontId="8" fillId="51" borderId="11" xfId="0" applyFont="1" applyFill="1" applyBorder="1" applyAlignment="1">
      <alignment horizontal="center" vertical="center" wrapText="1"/>
    </xf>
    <xf numFmtId="0" fontId="33" fillId="5" borderId="44" xfId="0" applyFont="1" applyFill="1" applyBorder="1" applyAlignment="1">
      <alignment horizontal="center" vertical="center" wrapText="1"/>
    </xf>
    <xf numFmtId="0" fontId="29" fillId="5" borderId="45" xfId="0" applyFont="1" applyFill="1" applyBorder="1" applyAlignment="1">
      <alignment horizontal="center" vertical="center" wrapText="1"/>
    </xf>
    <xf numFmtId="0" fontId="29" fillId="5" borderId="46" xfId="0" applyFont="1" applyFill="1" applyBorder="1" applyAlignment="1">
      <alignment horizontal="center" vertical="center" wrapText="1"/>
    </xf>
    <xf numFmtId="0" fontId="29" fillId="5" borderId="47"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8" fillId="16" borderId="10" xfId="0" applyFont="1" applyFill="1" applyBorder="1" applyAlignment="1">
      <alignment horizontal="center" vertical="center" wrapText="1"/>
    </xf>
    <xf numFmtId="0" fontId="3" fillId="52" borderId="44" xfId="0" applyFont="1" applyFill="1" applyBorder="1" applyAlignment="1">
      <alignment horizontal="center" vertical="center" wrapText="1"/>
    </xf>
    <xf numFmtId="0" fontId="3" fillId="52" borderId="6" xfId="0" applyFont="1" applyFill="1" applyBorder="1" applyAlignment="1">
      <alignment horizontal="center" vertical="center" wrapText="1"/>
    </xf>
    <xf numFmtId="0" fontId="3" fillId="52" borderId="45" xfId="0" applyFont="1" applyFill="1" applyBorder="1" applyAlignment="1">
      <alignment horizontal="center" vertical="center" wrapText="1"/>
    </xf>
    <xf numFmtId="0" fontId="26" fillId="31" borderId="1" xfId="0" applyFont="1" applyFill="1" applyBorder="1" applyAlignment="1">
      <alignment horizontal="left" vertical="center" wrapText="1"/>
    </xf>
    <xf numFmtId="0" fontId="26" fillId="31" borderId="22" xfId="0" applyFont="1" applyFill="1" applyBorder="1" applyAlignment="1">
      <alignment horizontal="left" vertical="center" wrapText="1"/>
    </xf>
    <xf numFmtId="0" fontId="26" fillId="31" borderId="7" xfId="0" applyFont="1" applyFill="1" applyBorder="1" applyAlignment="1">
      <alignment horizontal="left" vertical="center" wrapText="1"/>
    </xf>
    <xf numFmtId="0" fontId="25" fillId="30" borderId="1" xfId="0" applyFont="1" applyFill="1" applyBorder="1" applyAlignment="1">
      <alignment horizontal="left" vertical="center" wrapText="1"/>
    </xf>
    <xf numFmtId="0" fontId="25" fillId="30" borderId="22" xfId="0" applyFont="1" applyFill="1" applyBorder="1" applyAlignment="1">
      <alignment horizontal="left" vertical="center" wrapText="1"/>
    </xf>
    <xf numFmtId="0" fontId="25" fillId="30" borderId="7" xfId="0" applyFont="1" applyFill="1" applyBorder="1" applyAlignment="1">
      <alignment horizontal="left" vertical="center" wrapText="1"/>
    </xf>
    <xf numFmtId="0" fontId="28" fillId="5" borderId="6" xfId="0" applyFont="1" applyFill="1" applyBorder="1" applyAlignment="1">
      <alignment horizontal="left" vertical="center" wrapText="1"/>
    </xf>
    <xf numFmtId="0" fontId="28" fillId="5" borderId="45" xfId="0" applyFont="1" applyFill="1" applyBorder="1" applyAlignment="1">
      <alignment horizontal="left" vertical="center" wrapText="1"/>
    </xf>
    <xf numFmtId="0" fontId="13" fillId="4" borderId="0" xfId="0" applyFont="1" applyFill="1" applyAlignment="1">
      <alignment horizontal="center"/>
    </xf>
    <xf numFmtId="0" fontId="12" fillId="4" borderId="0" xfId="0" applyFont="1" applyFill="1" applyAlignment="1">
      <alignment horizontal="center" vertical="center" textRotation="90"/>
    </xf>
    <xf numFmtId="0" fontId="12" fillId="4" borderId="6" xfId="0" applyFont="1" applyFill="1" applyBorder="1" applyAlignment="1">
      <alignment horizontal="center"/>
    </xf>
    <xf numFmtId="0" fontId="33" fillId="5" borderId="44" xfId="0" applyFont="1" applyFill="1" applyBorder="1" applyAlignment="1" applyProtection="1">
      <alignment horizontal="center" vertical="center" wrapText="1"/>
      <protection hidden="1"/>
    </xf>
    <xf numFmtId="0" fontId="33" fillId="5" borderId="76" xfId="0" applyFont="1" applyFill="1" applyBorder="1" applyAlignment="1" applyProtection="1">
      <alignment horizontal="center" vertical="center" wrapText="1"/>
      <protection hidden="1"/>
    </xf>
    <xf numFmtId="0" fontId="8" fillId="5" borderId="8" xfId="0" applyFont="1" applyFill="1" applyBorder="1" applyAlignment="1" applyProtection="1">
      <alignment horizontal="center" vertical="center"/>
      <protection hidden="1"/>
    </xf>
    <xf numFmtId="0" fontId="8" fillId="5" borderId="9" xfId="0" applyFont="1" applyFill="1" applyBorder="1" applyAlignment="1" applyProtection="1">
      <alignment horizontal="center" vertical="center"/>
      <protection hidden="1"/>
    </xf>
    <xf numFmtId="0" fontId="0" fillId="56" borderId="69" xfId="0" applyFill="1" applyBorder="1" applyAlignment="1">
      <alignment horizontal="center"/>
    </xf>
    <xf numFmtId="0" fontId="0" fillId="57" borderId="69" xfId="0" applyFill="1" applyBorder="1" applyAlignment="1">
      <alignment horizontal="center"/>
    </xf>
    <xf numFmtId="0" fontId="0" fillId="9" borderId="69" xfId="0" applyFill="1" applyBorder="1" applyAlignment="1">
      <alignment horizontal="center"/>
    </xf>
    <xf numFmtId="0" fontId="43" fillId="58" borderId="0" xfId="0" applyFont="1" applyFill="1" applyAlignment="1">
      <alignment horizontal="left" vertical="center"/>
    </xf>
    <xf numFmtId="0" fontId="43" fillId="59" borderId="0" xfId="0" applyFont="1" applyFill="1" applyAlignment="1">
      <alignment horizontal="left" vertical="center"/>
    </xf>
    <xf numFmtId="0" fontId="0" fillId="4" borderId="0" xfId="0" applyFill="1" applyAlignment="1">
      <alignment horizontal="center"/>
    </xf>
    <xf numFmtId="0" fontId="43" fillId="56" borderId="0" xfId="0" applyFont="1" applyFill="1" applyAlignment="1">
      <alignment horizontal="left" vertical="center"/>
    </xf>
    <xf numFmtId="0" fontId="43" fillId="57" borderId="0" xfId="0" applyFont="1" applyFill="1" applyAlignment="1">
      <alignment horizontal="left" vertical="center"/>
    </xf>
    <xf numFmtId="0" fontId="43" fillId="9" borderId="0" xfId="0" applyFont="1" applyFill="1" applyAlignment="1">
      <alignment horizontal="left" vertical="center"/>
    </xf>
    <xf numFmtId="0" fontId="42" fillId="4" borderId="0" xfId="0" applyFont="1" applyFill="1" applyAlignment="1">
      <alignment horizontal="center" vertical="center" textRotation="90"/>
    </xf>
    <xf numFmtId="0" fontId="42" fillId="4" borderId="1" xfId="0" applyFont="1" applyFill="1" applyBorder="1" applyAlignment="1">
      <alignment horizontal="center" vertical="center" wrapText="1"/>
    </xf>
    <xf numFmtId="0" fontId="42" fillId="4" borderId="22"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0" fillId="7" borderId="49" xfId="0" applyFont="1" applyFill="1" applyBorder="1" applyAlignment="1">
      <alignment horizontal="center" vertical="center" wrapText="1"/>
    </xf>
    <xf numFmtId="0" fontId="40" fillId="7" borderId="50" xfId="0" applyFont="1" applyFill="1" applyBorder="1" applyAlignment="1">
      <alignment horizontal="center" vertical="center" wrapText="1"/>
    </xf>
    <xf numFmtId="0" fontId="40" fillId="7" borderId="51" xfId="0" applyFont="1" applyFill="1" applyBorder="1" applyAlignment="1">
      <alignment horizontal="center" vertical="center" wrapText="1"/>
    </xf>
    <xf numFmtId="0" fontId="42" fillId="13" borderId="49" xfId="0" applyFont="1" applyFill="1" applyBorder="1" applyAlignment="1">
      <alignment horizontal="center" vertical="center" wrapText="1"/>
    </xf>
    <xf numFmtId="0" fontId="42" fillId="13" borderId="50" xfId="0" applyFont="1" applyFill="1" applyBorder="1" applyAlignment="1">
      <alignment horizontal="center" vertical="center" wrapText="1"/>
    </xf>
    <xf numFmtId="0" fontId="42" fillId="13" borderId="51" xfId="0" applyFont="1" applyFill="1" applyBorder="1" applyAlignment="1">
      <alignment horizontal="center" vertical="center" wrapText="1"/>
    </xf>
    <xf numFmtId="0" fontId="40" fillId="8" borderId="49" xfId="0" applyFont="1" applyFill="1" applyBorder="1" applyAlignment="1">
      <alignment horizontal="center" vertical="center" wrapText="1"/>
    </xf>
    <xf numFmtId="0" fontId="40" fillId="8" borderId="50" xfId="0" applyFont="1" applyFill="1" applyBorder="1" applyAlignment="1">
      <alignment horizontal="center" vertical="center" wrapText="1"/>
    </xf>
    <xf numFmtId="0" fontId="40" fillId="8" borderId="51" xfId="0" applyFont="1" applyFill="1" applyBorder="1" applyAlignment="1">
      <alignment horizontal="center" vertical="center" wrapText="1"/>
    </xf>
    <xf numFmtId="0" fontId="40" fillId="10" borderId="49" xfId="0" applyFont="1" applyFill="1" applyBorder="1" applyAlignment="1">
      <alignment horizontal="center" vertical="center" wrapText="1"/>
    </xf>
    <xf numFmtId="0" fontId="40" fillId="10" borderId="50" xfId="0" applyFont="1" applyFill="1" applyBorder="1" applyAlignment="1">
      <alignment horizontal="center" vertical="center" wrapText="1"/>
    </xf>
    <xf numFmtId="0" fontId="40" fillId="10" borderId="51" xfId="0" applyFont="1" applyFill="1" applyBorder="1" applyAlignment="1">
      <alignment horizontal="center" vertical="center" wrapText="1"/>
    </xf>
    <xf numFmtId="0" fontId="40" fillId="9" borderId="49" xfId="0" applyFont="1" applyFill="1" applyBorder="1" applyAlignment="1">
      <alignment horizontal="center" vertical="center" wrapText="1"/>
    </xf>
    <xf numFmtId="0" fontId="40" fillId="9" borderId="50" xfId="0" applyFont="1" applyFill="1" applyBorder="1" applyAlignment="1">
      <alignment horizontal="center" vertical="center" wrapText="1"/>
    </xf>
    <xf numFmtId="0" fontId="40" fillId="9" borderId="51" xfId="0" applyFont="1" applyFill="1" applyBorder="1" applyAlignment="1">
      <alignment horizontal="center" vertical="center" wrapText="1"/>
    </xf>
    <xf numFmtId="0" fontId="40" fillId="11" borderId="49" xfId="0" applyFont="1" applyFill="1" applyBorder="1" applyAlignment="1">
      <alignment horizontal="center" vertical="center" wrapText="1"/>
    </xf>
    <xf numFmtId="0" fontId="40" fillId="11" borderId="50" xfId="0" applyFont="1" applyFill="1" applyBorder="1" applyAlignment="1">
      <alignment horizontal="center" vertical="center" wrapText="1"/>
    </xf>
    <xf numFmtId="0" fontId="40" fillId="11" borderId="51" xfId="0" applyFont="1" applyFill="1" applyBorder="1" applyAlignment="1">
      <alignment horizontal="center" vertical="center" wrapText="1"/>
    </xf>
    <xf numFmtId="0" fontId="40" fillId="12" borderId="49" xfId="0" applyFont="1" applyFill="1" applyBorder="1" applyAlignment="1">
      <alignment horizontal="center" vertical="center" wrapText="1"/>
    </xf>
    <xf numFmtId="0" fontId="40" fillId="12" borderId="50" xfId="0" applyFont="1" applyFill="1" applyBorder="1" applyAlignment="1">
      <alignment horizontal="center" vertical="center" wrapText="1"/>
    </xf>
    <xf numFmtId="0" fontId="40" fillId="12" borderId="51"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54" xfId="0" applyFont="1" applyFill="1" applyBorder="1" applyAlignment="1">
      <alignment horizontal="center" vertical="center" wrapText="1"/>
    </xf>
  </cellXfs>
  <cellStyles count="20">
    <cellStyle name="Followed Hyperlink" xfId="15" builtinId="9" hidden="1"/>
    <cellStyle name="Followed Hyperlink" xfId="17" builtinId="9" hidden="1"/>
    <cellStyle name="Followed Hyperlink" xfId="19" builtinId="9" hidden="1"/>
    <cellStyle name="Followed Hyperlink" xfId="11" builtinId="9" hidden="1"/>
    <cellStyle name="Followed Hyperlink" xfId="13" builtinId="9" hidden="1"/>
    <cellStyle name="Followed Hyperlink" xfId="9" builtinId="9" hidden="1"/>
    <cellStyle name="Followed Hyperlink" xfId="7" builtinId="9" hidden="1"/>
    <cellStyle name="Hyperlink" xfId="18" builtinId="8" hidden="1"/>
    <cellStyle name="Hyperlink" xfId="12" builtinId="8" hidden="1"/>
    <cellStyle name="Hyperlink" xfId="14" builtinId="8" hidden="1"/>
    <cellStyle name="Hyperlink" xfId="16" builtinId="8" hidden="1"/>
    <cellStyle name="Hyperlink" xfId="8" builtinId="8" hidden="1"/>
    <cellStyle name="Hyperlink" xfId="10" builtinId="8" hidden="1"/>
    <cellStyle name="Hyperlink" xfId="6" builtinId="8" hidden="1"/>
    <cellStyle name="Milliers,00" xfId="1" xr:uid="{00000000-0005-0000-0000-00000E000000}"/>
    <cellStyle name="Normal" xfId="0" builtinId="0"/>
    <cellStyle name="Ombré1" xfId="2" xr:uid="{00000000-0005-0000-0000-000010000000}"/>
    <cellStyle name="Ombré2" xfId="3" xr:uid="{00000000-0005-0000-0000-000011000000}"/>
    <cellStyle name="Ombré3" xfId="4" xr:uid="{00000000-0005-0000-0000-000012000000}"/>
    <cellStyle name="Vide" xfId="5" xr:uid="{00000000-0005-0000-0000-000013000000}"/>
  </cellStyles>
  <dxfs count="6863">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7030A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theme="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92D050"/>
        </patternFill>
      </fill>
    </dxf>
    <dxf>
      <fill>
        <patternFill>
          <bgColor rgb="FF7030A0"/>
        </patternFill>
      </fill>
    </dxf>
    <dxf>
      <fill>
        <patternFill>
          <bgColor theme="9" tint="-0.24994659260841701"/>
        </patternFill>
      </fill>
    </dxf>
    <dxf>
      <fill>
        <patternFill>
          <bgColor theme="0" tint="-0.24994659260841701"/>
        </patternFill>
      </fill>
    </dxf>
    <dxf>
      <fill>
        <patternFill>
          <bgColor rgb="FFFFFF00"/>
        </patternFill>
      </fill>
    </dxf>
    <dxf>
      <fill>
        <patternFill>
          <bgColor rgb="FF00B0F0"/>
        </patternFill>
      </fill>
    </dxf>
    <dxf>
      <fill>
        <patternFill>
          <bgColor rgb="FF92D050"/>
        </patternFill>
      </fill>
    </dxf>
    <dxf>
      <fill>
        <patternFill>
          <bgColor rgb="FF7030A0"/>
        </patternFill>
      </fill>
    </dxf>
    <dxf>
      <fill>
        <patternFill>
          <bgColor rgb="FFFF0000"/>
        </patternFill>
      </fill>
    </dxf>
    <dxf>
      <fill>
        <patternFill>
          <bgColor rgb="FF92D05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theme="9" tint="-0.24994659260841701"/>
        </patternFill>
      </fill>
    </dxf>
    <dxf>
      <fill>
        <patternFill>
          <bgColor theme="0" tint="-0.24994659260841701"/>
        </patternFill>
      </fill>
    </dxf>
    <dxf>
      <fill>
        <patternFill>
          <bgColor rgb="FFFF0000"/>
        </patternFill>
      </fill>
    </dxf>
    <dxf>
      <fill>
        <patternFill>
          <bgColor rgb="FF7030A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7030A0"/>
        </patternFill>
      </fill>
    </dxf>
    <dxf>
      <fill>
        <patternFill>
          <bgColor theme="9" tint="-0.24994659260841701"/>
        </patternFill>
      </fill>
    </dxf>
    <dxf>
      <fill>
        <patternFill>
          <bgColor theme="0" tint="-0.24994659260841701"/>
        </patternFill>
      </fill>
    </dxf>
    <dxf>
      <fill>
        <patternFill>
          <bgColor rgb="FFFFFF00"/>
        </patternFill>
      </fill>
    </dxf>
    <dxf>
      <fill>
        <patternFill>
          <bgColor rgb="FFFF0000"/>
        </patternFill>
      </fill>
    </dxf>
    <dxf>
      <fill>
        <patternFill>
          <bgColor rgb="FF00B0F0"/>
        </patternFill>
      </fill>
    </dxf>
    <dxf>
      <fill>
        <patternFill>
          <bgColor rgb="FF92D050"/>
        </patternFill>
      </fill>
    </dxf>
    <dxf>
      <fill>
        <patternFill>
          <bgColor rgb="FF7030A0"/>
        </patternFill>
      </fill>
    </dxf>
    <dxf>
      <fill>
        <patternFill>
          <bgColor theme="9" tint="-0.24994659260841701"/>
        </patternFill>
      </fill>
    </dxf>
    <dxf>
      <fill>
        <patternFill>
          <bgColor rgb="FF00B0F0"/>
        </patternFill>
      </fill>
    </dxf>
    <dxf>
      <fill>
        <patternFill>
          <bgColor theme="0" tint="-0.24994659260841701"/>
        </patternFill>
      </fill>
    </dxf>
    <dxf>
      <fill>
        <patternFill>
          <bgColor rgb="FF92D050"/>
        </patternFill>
      </fill>
    </dxf>
    <dxf>
      <fill>
        <patternFill>
          <bgColor rgb="FF7030A0"/>
        </patternFill>
      </fill>
    </dxf>
    <dxf>
      <fill>
        <patternFill>
          <bgColor rgb="FFFF0000"/>
        </patternFill>
      </fill>
    </dxf>
    <dxf>
      <fill>
        <patternFill>
          <bgColor rgb="FFFFFF0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theme="9" tint="-0.24994659260841701"/>
        </patternFill>
      </fill>
    </dxf>
    <dxf>
      <fill>
        <patternFill>
          <bgColor theme="0" tint="-0.24994659260841701"/>
        </patternFill>
      </fill>
    </dxf>
    <dxf>
      <fill>
        <patternFill>
          <bgColor rgb="FF92D050"/>
        </patternFill>
      </fill>
    </dxf>
    <dxf>
      <fill>
        <patternFill>
          <bgColor rgb="FF00B0F0"/>
        </patternFill>
      </fill>
    </dxf>
    <dxf>
      <fill>
        <patternFill>
          <bgColor rgb="FF7030A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theme="0" tint="-0.24994659260841701"/>
        </patternFill>
      </fill>
    </dxf>
    <dxf>
      <fill>
        <patternFill>
          <bgColor rgb="FF00B0F0"/>
        </patternFill>
      </fill>
    </dxf>
    <dxf>
      <fill>
        <patternFill>
          <bgColor rgb="FFFFFF00"/>
        </patternFill>
      </fill>
    </dxf>
    <dxf>
      <fill>
        <patternFill>
          <bgColor rgb="FFFF0000"/>
        </patternFill>
      </fill>
    </dxf>
    <dxf>
      <fill>
        <patternFill>
          <bgColor rgb="FF92D050"/>
        </patternFill>
      </fill>
    </dxf>
    <dxf>
      <fill>
        <patternFill>
          <bgColor rgb="FF7030A0"/>
        </patternFill>
      </fill>
    </dxf>
    <dxf>
      <fill>
        <patternFill>
          <bgColor theme="9" tint="-0.24994659260841701"/>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theme="9" tint="-0.24994659260841701"/>
        </patternFill>
      </fill>
    </dxf>
    <dxf>
      <fill>
        <patternFill>
          <bgColor rgb="FFFFFF00"/>
        </patternFill>
      </fill>
    </dxf>
    <dxf>
      <fill>
        <patternFill>
          <bgColor rgb="FF7030A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rgb="FF7030A0"/>
        </patternFill>
      </fill>
    </dxf>
    <dxf>
      <fill>
        <patternFill>
          <bgColor theme="0" tint="-0.24994659260841701"/>
        </patternFill>
      </fill>
    </dxf>
    <dxf>
      <fill>
        <patternFill>
          <bgColor theme="9" tint="-0.24994659260841701"/>
        </patternFill>
      </fill>
    </dxf>
    <dxf>
      <fill>
        <patternFill>
          <bgColor rgb="FF92D05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FF000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FF00"/>
        </patternFill>
      </fill>
    </dxf>
    <dxf>
      <fill>
        <patternFill>
          <bgColor rgb="FF00B0F0"/>
        </patternFill>
      </fill>
    </dxf>
    <dxf>
      <fill>
        <patternFill>
          <bgColor theme="9" tint="-0.24994659260841701"/>
        </patternFill>
      </fill>
    </dxf>
    <dxf>
      <fill>
        <patternFill>
          <bgColor rgb="FF7030A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7030A0"/>
        </patternFill>
      </fill>
    </dxf>
    <dxf>
      <fill>
        <patternFill>
          <bgColor rgb="FFFFFF00"/>
        </patternFill>
      </fill>
    </dxf>
    <dxf>
      <fill>
        <patternFill>
          <bgColor rgb="FF00B0F0"/>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7030A0"/>
        </patternFill>
      </fill>
    </dxf>
    <dxf>
      <fill>
        <patternFill>
          <bgColor rgb="FF00B0F0"/>
        </patternFill>
      </fill>
    </dxf>
    <dxf>
      <fill>
        <patternFill>
          <bgColor rgb="FFFFFF00"/>
        </patternFill>
      </fill>
    </dxf>
    <dxf>
      <fill>
        <patternFill>
          <bgColor theme="9" tint="-0.24994659260841701"/>
        </patternFill>
      </fill>
    </dxf>
    <dxf>
      <fill>
        <patternFill>
          <bgColor theme="0" tint="-0.24994659260841701"/>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rgb="FF7030A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FF00"/>
        </patternFill>
      </fill>
    </dxf>
    <dxf>
      <fill>
        <patternFill>
          <bgColor rgb="FF00B0F0"/>
        </patternFill>
      </fill>
    </dxf>
    <dxf>
      <fill>
        <patternFill>
          <bgColor theme="9" tint="-0.24994659260841701"/>
        </patternFill>
      </fill>
    </dxf>
    <dxf>
      <fill>
        <patternFill>
          <bgColor rgb="FF7030A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rgb="FF7030A0"/>
        </patternFill>
      </fill>
    </dxf>
    <dxf>
      <fill>
        <patternFill>
          <bgColor theme="0" tint="-0.24994659260841701"/>
        </patternFill>
      </fill>
    </dxf>
    <dxf>
      <fill>
        <patternFill>
          <bgColor rgb="FFFF0000"/>
        </patternFill>
      </fill>
    </dxf>
    <dxf>
      <fill>
        <patternFill>
          <bgColor rgb="FF7030A0"/>
        </patternFill>
      </fill>
    </dxf>
    <dxf>
      <fill>
        <patternFill>
          <bgColor rgb="FF92D050"/>
        </patternFill>
      </fill>
    </dxf>
    <dxf>
      <fill>
        <patternFill>
          <bgColor theme="9" tint="-0.24994659260841701"/>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tint="-0.24994659260841701"/>
        </patternFill>
      </fill>
    </dxf>
    <dxf>
      <fill>
        <patternFill>
          <bgColor rgb="FF00B0F0"/>
        </patternFill>
      </fill>
    </dxf>
    <dxf>
      <fill>
        <patternFill>
          <bgColor rgb="FFFFFF00"/>
        </patternFill>
      </fill>
    </dxf>
    <dxf>
      <fill>
        <patternFill>
          <bgColor rgb="FFFF0000"/>
        </patternFill>
      </fill>
    </dxf>
    <dxf>
      <fill>
        <patternFill>
          <bgColor theme="0" tint="-0.24994659260841701"/>
        </patternFill>
      </fill>
    </dxf>
    <dxf>
      <fill>
        <patternFill>
          <bgColor rgb="FF00B0F0"/>
        </patternFill>
      </fill>
    </dxf>
    <dxf>
      <fill>
        <patternFill>
          <bgColor rgb="FF7030A0"/>
        </patternFill>
      </fill>
    </dxf>
    <dxf>
      <fill>
        <patternFill>
          <bgColor rgb="FF7030A0"/>
        </patternFill>
      </fill>
    </dxf>
    <dxf>
      <fill>
        <patternFill>
          <bgColor rgb="FF00B0F0"/>
        </patternFill>
      </fill>
    </dxf>
    <dxf>
      <fill>
        <patternFill>
          <bgColor rgb="FF7030A0"/>
        </patternFill>
      </fill>
    </dxf>
    <dxf>
      <fill>
        <patternFill>
          <bgColor rgb="FFFFFF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7030A0"/>
        </patternFill>
      </fill>
    </dxf>
    <dxf>
      <fill>
        <patternFill>
          <bgColor rgb="FF00B0F0"/>
        </patternFill>
      </fill>
    </dxf>
    <dxf>
      <fill>
        <patternFill>
          <bgColor theme="9" tint="-0.24994659260841701"/>
        </patternFill>
      </fill>
    </dxf>
    <dxf>
      <fill>
        <patternFill>
          <bgColor rgb="FFFFFF00"/>
        </patternFill>
      </fill>
    </dxf>
    <dxf>
      <fill>
        <patternFill>
          <bgColor rgb="FFFF0000"/>
        </patternFill>
      </fill>
    </dxf>
    <dxf>
      <fill>
        <patternFill>
          <bgColor rgb="FF7030A0"/>
        </patternFill>
      </fill>
    </dxf>
    <dxf>
      <fill>
        <patternFill>
          <bgColor theme="0" tint="-0.24994659260841701"/>
        </patternFill>
      </fill>
    </dxf>
    <dxf>
      <fill>
        <patternFill>
          <bgColor rgb="FF92D05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theme="9" tint="-0.24994659260841701"/>
        </patternFill>
      </fill>
    </dxf>
    <dxf>
      <fill>
        <patternFill>
          <bgColor theme="0" tint="-0.24994659260841701"/>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00B0F0"/>
        </patternFill>
      </fill>
    </dxf>
    <dxf>
      <fill>
        <patternFill>
          <bgColor theme="0" tint="-0.24994659260841701"/>
        </patternFill>
      </fill>
    </dxf>
    <dxf>
      <fill>
        <patternFill>
          <bgColor theme="9" tint="-0.24994659260841701"/>
        </patternFill>
      </fill>
    </dxf>
    <dxf>
      <fill>
        <patternFill>
          <bgColor rgb="FF00B0F0"/>
        </patternFill>
      </fill>
    </dxf>
    <dxf>
      <fill>
        <patternFill>
          <bgColor rgb="FFFFFF00"/>
        </patternFill>
      </fill>
    </dxf>
    <dxf>
      <fill>
        <patternFill>
          <bgColor rgb="FF7030A0"/>
        </patternFill>
      </fill>
    </dxf>
    <dxf>
      <fill>
        <patternFill>
          <bgColor rgb="FFFFFF00"/>
        </patternFill>
      </fill>
    </dxf>
    <dxf>
      <fill>
        <patternFill>
          <bgColor rgb="FF92D050"/>
        </patternFill>
      </fill>
    </dxf>
    <dxf>
      <fill>
        <patternFill>
          <bgColor rgb="FF7030A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FF0000"/>
        </patternFill>
      </fill>
    </dxf>
    <dxf>
      <fill>
        <patternFill>
          <bgColor theme="0" tint="-0.24994659260841701"/>
        </patternFill>
      </fill>
    </dxf>
    <dxf>
      <fill>
        <patternFill>
          <bgColor theme="9" tint="-0.24994659260841701"/>
        </patternFill>
      </fill>
    </dxf>
    <dxf>
      <fill>
        <patternFill>
          <bgColor rgb="FF7030A0"/>
        </patternFill>
      </fill>
    </dxf>
    <dxf>
      <fill>
        <patternFill>
          <bgColor rgb="FF92D05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FF00"/>
        </patternFill>
      </fill>
    </dxf>
    <dxf>
      <fill>
        <patternFill>
          <bgColor rgb="FFFF00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FFFF00"/>
        </patternFill>
      </fill>
    </dxf>
    <dxf>
      <fill>
        <patternFill>
          <bgColor rgb="FF00B0F0"/>
        </patternFill>
      </fill>
    </dxf>
    <dxf>
      <fill>
        <patternFill>
          <bgColor rgb="FF7030A0"/>
        </patternFill>
      </fill>
    </dxf>
    <dxf>
      <fill>
        <patternFill>
          <bgColor rgb="FF7030A0"/>
        </patternFill>
      </fill>
    </dxf>
    <dxf>
      <fill>
        <patternFill>
          <bgColor theme="0" tint="-0.24994659260841701"/>
        </patternFill>
      </fill>
    </dxf>
    <dxf>
      <fill>
        <patternFill>
          <bgColor rgb="FF00B0F0"/>
        </patternFill>
      </fill>
    </dxf>
    <dxf>
      <fill>
        <patternFill>
          <bgColor rgb="FF00B0F0"/>
        </patternFill>
      </fill>
    </dxf>
    <dxf>
      <fill>
        <patternFill>
          <bgColor rgb="FF7030A0"/>
        </patternFill>
      </fill>
    </dxf>
    <dxf>
      <fill>
        <patternFill>
          <bgColor theme="9" tint="-0.24994659260841701"/>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7030A0"/>
        </patternFill>
      </fill>
    </dxf>
    <dxf>
      <fill>
        <patternFill>
          <bgColor theme="9" tint="-0.24994659260841701"/>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rgb="FF7030A0"/>
        </patternFill>
      </fill>
    </dxf>
    <dxf>
      <fill>
        <patternFill>
          <bgColor rgb="FF00B0F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FF0000"/>
        </patternFill>
      </fill>
    </dxf>
    <dxf>
      <fill>
        <patternFill>
          <bgColor rgb="FF92D050"/>
        </patternFill>
      </fill>
    </dxf>
    <dxf>
      <fill>
        <patternFill>
          <bgColor theme="0" tint="-0.24994659260841701"/>
        </patternFill>
      </fill>
    </dxf>
    <dxf>
      <fill>
        <patternFill>
          <bgColor theme="9" tint="-0.24994659260841701"/>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7030A0"/>
        </patternFill>
      </fill>
    </dxf>
    <dxf>
      <fill>
        <patternFill>
          <bgColor rgb="FF00B0F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theme="9" tint="-0.24994659260841701"/>
        </patternFill>
      </fill>
    </dxf>
    <dxf>
      <fill>
        <patternFill>
          <bgColor theme="0" tint="-0.24994659260841701"/>
        </patternFill>
      </fill>
    </dxf>
    <dxf>
      <fill>
        <patternFill>
          <bgColor rgb="FFFF00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FF0000"/>
        </patternFill>
      </fill>
    </dxf>
    <dxf>
      <fill>
        <patternFill>
          <bgColor rgb="FF7030A0"/>
        </patternFill>
      </fill>
    </dxf>
    <dxf>
      <fill>
        <patternFill>
          <bgColor rgb="FF7030A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theme="9" tint="-0.24994659260841701"/>
        </patternFill>
      </fill>
    </dxf>
    <dxf>
      <fill>
        <patternFill>
          <bgColor rgb="FF92D050"/>
        </patternFill>
      </fill>
    </dxf>
    <dxf>
      <fill>
        <patternFill>
          <bgColor theme="0" tint="-0.24994659260841701"/>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7030A0"/>
        </patternFill>
      </fill>
    </dxf>
    <dxf>
      <fill>
        <patternFill>
          <bgColor rgb="FF92D050"/>
        </patternFill>
      </fill>
    </dxf>
    <dxf>
      <fill>
        <patternFill>
          <bgColor theme="9" tint="-0.24994659260841701"/>
        </patternFill>
      </fill>
    </dxf>
    <dxf>
      <fill>
        <patternFill>
          <bgColor theme="0" tint="-0.24994659260841701"/>
        </patternFill>
      </fill>
    </dxf>
    <dxf>
      <fill>
        <patternFill>
          <bgColor rgb="FF7030A0"/>
        </patternFill>
      </fill>
    </dxf>
    <dxf>
      <fill>
        <patternFill>
          <bgColor rgb="FF92D050"/>
        </patternFill>
      </fill>
    </dxf>
    <dxf>
      <fill>
        <patternFill>
          <bgColor theme="9" tint="-0.24994659260841701"/>
        </patternFill>
      </fill>
    </dxf>
    <dxf>
      <fill>
        <patternFill>
          <bgColor theme="0" tint="-0.24994659260841701"/>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7030A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FF00"/>
        </patternFill>
      </fill>
    </dxf>
    <dxf>
      <fill>
        <patternFill>
          <bgColor rgb="FF00B0F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7030A0"/>
        </patternFill>
      </fill>
    </dxf>
    <dxf>
      <fill>
        <patternFill>
          <bgColor theme="9" tint="-0.24994659260841701"/>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66CC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EAEAEA"/>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C5BF3"/>
      <color rgb="FFCCCC00"/>
      <color rgb="FFFFFF00"/>
      <color rgb="FFFFFFCC"/>
      <color rgb="FFFFFF99"/>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CA" sz="1600">
                <a:solidFill>
                  <a:sysClr val="windowText" lastClr="000000"/>
                </a:solidFill>
              </a:rPr>
              <a:t>Résultats synthèse de la priorisation des cibles des ODD</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5519-41AC-BC43-67BE7C002D58}"/>
              </c:ext>
            </c:extLst>
          </c:dPt>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3-5519-41AC-BC43-67BE7C002D58}"/>
              </c:ext>
            </c:extLst>
          </c:dPt>
          <c:dPt>
            <c:idx val="2"/>
            <c:invertIfNegative val="0"/>
            <c:bubble3D val="0"/>
            <c:spPr>
              <a:solidFill>
                <a:srgbClr val="FFFF00"/>
              </a:solidFill>
              <a:ln>
                <a:noFill/>
              </a:ln>
              <a:effectLst/>
            </c:spPr>
            <c:extLst>
              <c:ext xmlns:c16="http://schemas.microsoft.com/office/drawing/2014/chart" uri="{C3380CC4-5D6E-409C-BE32-E72D297353CC}">
                <c16:uniqueId val="{00000005-5519-41AC-BC43-67BE7C002D58}"/>
              </c:ext>
            </c:extLst>
          </c:dPt>
          <c:dPt>
            <c:idx val="3"/>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07-5519-41AC-BC43-67BE7C002D58}"/>
              </c:ext>
            </c:extLst>
          </c:dPt>
          <c:dPt>
            <c:idx val="4"/>
            <c:invertIfNegative val="0"/>
            <c:bubble3D val="0"/>
            <c:spPr>
              <a:solidFill>
                <a:srgbClr val="92D050"/>
              </a:solidFill>
              <a:ln>
                <a:noFill/>
              </a:ln>
              <a:effectLst/>
            </c:spPr>
            <c:extLst>
              <c:ext xmlns:c16="http://schemas.microsoft.com/office/drawing/2014/chart" uri="{C3380CC4-5D6E-409C-BE32-E72D297353CC}">
                <c16:uniqueId val="{00000009-5519-41AC-BC43-67BE7C002D58}"/>
              </c:ext>
            </c:extLst>
          </c:dPt>
          <c:dPt>
            <c:idx val="5"/>
            <c:invertIfNegative val="0"/>
            <c:bubble3D val="0"/>
            <c:spPr>
              <a:solidFill>
                <a:srgbClr val="7030A0"/>
              </a:solidFill>
              <a:ln>
                <a:noFill/>
              </a:ln>
              <a:effectLst/>
            </c:spPr>
            <c:extLst>
              <c:ext xmlns:c16="http://schemas.microsoft.com/office/drawing/2014/chart" uri="{C3380CC4-5D6E-409C-BE32-E72D297353CC}">
                <c16:uniqueId val="{0000000B-5519-41AC-BC43-67BE7C002D58}"/>
              </c:ext>
            </c:extLst>
          </c:dPt>
          <c:dPt>
            <c:idx val="6"/>
            <c:invertIfNegative val="0"/>
            <c:bubble3D val="0"/>
            <c:spPr>
              <a:solidFill>
                <a:schemeClr val="bg1">
                  <a:lumMod val="75000"/>
                </a:schemeClr>
              </a:solidFill>
              <a:ln>
                <a:noFill/>
              </a:ln>
              <a:effectLst/>
            </c:spPr>
            <c:extLst>
              <c:ext xmlns:c16="http://schemas.microsoft.com/office/drawing/2014/chart" uri="{C3380CC4-5D6E-409C-BE32-E72D297353CC}">
                <c16:uniqueId val="{0000000D-5519-41AC-BC43-67BE7C002D58}"/>
              </c:ext>
            </c:extLst>
          </c:dPt>
          <c:dPt>
            <c:idx val="7"/>
            <c:invertIfNegative val="0"/>
            <c:bubble3D val="0"/>
            <c:spPr>
              <a:solidFill>
                <a:schemeClr val="bg1">
                  <a:lumMod val="75000"/>
                </a:schemeClr>
              </a:solidFill>
              <a:ln>
                <a:noFill/>
              </a:ln>
              <a:effectLst/>
            </c:spPr>
            <c:extLst>
              <c:ext xmlns:c16="http://schemas.microsoft.com/office/drawing/2014/chart" uri="{C3380CC4-5D6E-409C-BE32-E72D297353CC}">
                <c16:uniqueId val="{0000000F-5519-41AC-BC43-67BE7C002D58}"/>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'Résultats synthèse'!$G$1:$M$1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synthèse'!$G$3:$M$3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0-5519-41AC-BC43-67BE7C002D58}"/>
            </c:ext>
          </c:extLst>
        </c:ser>
        <c:dLbls>
          <c:dLblPos val="outEnd"/>
          <c:showLegendKey val="0"/>
          <c:showVal val="1"/>
          <c:showCatName val="0"/>
          <c:showSerName val="0"/>
          <c:showPercent val="0"/>
          <c:showBubbleSize val="0"/>
        </c:dLbls>
        <c:gapWidth val="182"/>
        <c:axId val="48678400"/>
        <c:axId val="48684416"/>
      </c:barChart>
      <c:catAx>
        <c:axId val="48678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48684416"/>
        <c:crosses val="autoZero"/>
        <c:auto val="1"/>
        <c:lblAlgn val="ctr"/>
        <c:lblOffset val="100"/>
        <c:noMultiLvlLbl val="0"/>
      </c:catAx>
      <c:valAx>
        <c:axId val="48684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CA" sz="1800">
                    <a:solidFill>
                      <a:sysClr val="windowText" lastClr="000000"/>
                    </a:solidFill>
                  </a:rPr>
                  <a:t>Nombre de cibles</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8678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9  -   Bâtir une infrastructure résiliente, promouvoir une industrialisation durable qui profite à tous et encourager l’innovation (8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synthèse'!$C$12</c:f>
              <c:strCache>
                <c:ptCount val="1"/>
                <c:pt idx="0">
                  <c:v>ODD 9  -   Bâtir une infrastructure résiliente, promouvoir une industrialisation durable qui profite à tous et encourager l’innovation</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synthèse'!$F$12:$M$12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10  -   Réduire les inégalités dans les pays et d’un pays à l’autre (10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synthèse'!$C$13</c:f>
              <c:strCache>
                <c:ptCount val="1"/>
                <c:pt idx="0">
                  <c:v>ODD 10  -   Réduire les inégalités dans les pays et d’un pays à l’autre</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synthèse'!$F$13:$M$13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11  -   Faire en sorte que les villes et les établissements humains soient ouverts à tous,</a:t>
            </a:r>
          </a:p>
          <a:p>
            <a:pPr>
              <a:defRPr sz="1200" b="1">
                <a:solidFill>
                  <a:sysClr val="windowText" lastClr="000000"/>
                </a:solidFill>
              </a:defRPr>
            </a:pPr>
            <a:r>
              <a:rPr lang="fr-CA" sz="1200" b="1">
                <a:solidFill>
                  <a:sysClr val="windowText" lastClr="000000"/>
                </a:solidFill>
              </a:rPr>
              <a:t> sûrs, résilients et durables  (10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synthèse'!$C$14</c:f>
              <c:strCache>
                <c:ptCount val="1"/>
                <c:pt idx="0">
                  <c:v>ODD 11  -   Faire en sorte que les villes et les établissements humains soient ouverts à tous, sûrs, résilients et durables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synthèse'!$F$14:$M$14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12  -   Établir des modes de consommation et de production durables  (11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synthèse'!$C$15</c:f>
              <c:strCache>
                <c:ptCount val="1"/>
                <c:pt idx="0">
                  <c:v>ODD 12  -   Établir des modes de consommation et de production durables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synthèse'!$F$15:$M$15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13  -   Prendre d’urgence des mesures pour lutter contre les changements climatiques</a:t>
            </a:r>
          </a:p>
          <a:p>
            <a:pPr>
              <a:defRPr sz="1200" b="1">
                <a:solidFill>
                  <a:sysClr val="windowText" lastClr="000000"/>
                </a:solidFill>
              </a:defRPr>
            </a:pPr>
            <a:r>
              <a:rPr lang="fr-CA" sz="1200" b="1">
                <a:solidFill>
                  <a:sysClr val="windowText" lastClr="000000"/>
                </a:solidFill>
              </a:rPr>
              <a:t> et leurs répercussions *  (5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synthèse'!$C$16</c:f>
              <c:strCache>
                <c:ptCount val="1"/>
                <c:pt idx="0">
                  <c:v>ODD 13  -   Prendre d’urgence des mesures pour lutter contre les changements climatiques et leurs répercussions *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synthèse'!$F$16:$M$16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14  -   Conserver et exploiter de manière durable les océans, les mers et les ressources marines aux fins du développement durable  (10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synthèse'!$C$17</c:f>
              <c:strCache>
                <c:ptCount val="1"/>
                <c:pt idx="0">
                  <c:v>ODD 14  -   Conserver et exploiter de manière durable les océans, les mers et les ressources marines aux fins du développement durable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synthèse'!$F$17:$M$17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15  -   Préserver et restaurer les écosystèmes terrestres, en veillant à les exploiter de façon durable, gérer durablement les forêts, lutter contre la désertification, enrayer et inverser le processus de dégradation des sols * (12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synthèse'!$C$18</c:f>
              <c:strCache>
                <c:ptCount val="1"/>
                <c:pt idx="0">
                  <c:v>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synthèse'!$F$18:$M$18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16  -   Promouvoir l’avènement de sociétés pacifiques et ouvertes aux fins du développement durable, assurer l’accès de tous à la justice et mettre en place, à tous les niveaux, des institutions efficaces, responsables et ouvertes  (12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synthèse'!$C$19</c:f>
              <c:strCache>
                <c:ptCount val="1"/>
                <c:pt idx="0">
                  <c:v>ODD 16  -   Promouvoir l’avènement de sociétés pacifiques et ouvertes aux fins du développement durable, assurer l’accès de tous à la justice et mettre en place, à tous les niveaux, des institutions efficaces, responsables et ouvertes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synthèse'!$F$19:$M$19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17  -   Renforcer les moyens de mettre en œuvre le partenariat mondial pour le </a:t>
            </a:r>
          </a:p>
          <a:p>
            <a:pPr>
              <a:defRPr sz="1200" b="1">
                <a:solidFill>
                  <a:sysClr val="windowText" lastClr="000000"/>
                </a:solidFill>
              </a:defRPr>
            </a:pPr>
            <a:r>
              <a:rPr lang="fr-CA" sz="1200" b="1">
                <a:solidFill>
                  <a:sysClr val="windowText" lastClr="000000"/>
                </a:solidFill>
              </a:rPr>
              <a:t>développement durable et le revitaliser  (19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synthèse'!$C$20</c:f>
              <c:strCache>
                <c:ptCount val="1"/>
                <c:pt idx="0">
                  <c:v>ODD 17  -   Renforcer les moyens de mettre en œuvre le partenariat mondial pour le développement durable et le revitaliser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synthèse'!$F$20:$M$20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  -   Éliminer la pauvreté sous toutes ses formes et partout dans le monde (7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synthèse'!$C$4</c:f>
              <c:strCache>
                <c:ptCount val="1"/>
                <c:pt idx="0">
                  <c:v>ODD 1  -   Éliminer la pauvreté sous toutes ses formes et partout dans le monde</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synthèse'!$F$4:$M$4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2  -   Éliminer la faim, assurer la sécurité alimentaire, améliorer la nutrition et </a:t>
            </a:r>
          </a:p>
          <a:p>
            <a:pPr>
              <a:defRPr sz="1200" b="1">
                <a:solidFill>
                  <a:sysClr val="windowText" lastClr="000000"/>
                </a:solidFill>
              </a:defRPr>
            </a:pPr>
            <a:r>
              <a:rPr lang="fr-CA" sz="1200" b="1">
                <a:solidFill>
                  <a:sysClr val="windowText" lastClr="000000"/>
                </a:solidFill>
              </a:rPr>
              <a:t>promouvoir l’agriculture durable (8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synthèse'!$C$5</c:f>
              <c:strCache>
                <c:ptCount val="1"/>
                <c:pt idx="0">
                  <c:v>ODD 2  -   Éliminer la faim, assurer la sécurité alimentaire, améliorer la nutrition et promouvoir l’ agriculture durable</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synthèse'!$F$5:$M$5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3  -   Permettre à tous de vivre en bonne santé et promouvoir le bien-être de tous à tout âge  (13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synthèse'!$C$6</c:f>
              <c:strCache>
                <c:ptCount val="1"/>
                <c:pt idx="0">
                  <c:v>ODD 3  -   Permettre à tous de vivre en bonne santé et promouvoir le bien-être de tous à tout âge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synthèse'!$F$6:$M$6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4  -   Assurer l’accès de tous à une éducation de qualité, sur un pied d’égalité, et promouvoir les possibilités d’apprentissage tout au long de la vie  (10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synthèse'!$C$7</c:f>
              <c:strCache>
                <c:ptCount val="1"/>
                <c:pt idx="0">
                  <c:v>ODD 4  -   Assurer l’accès de tous à une éducation de qualité, sur un pied d’égalité, et promouvoir les possibilités d’apprentissage tout au long de la vie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synthèse'!$F$7:$M$7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5  -   Parvenir à l’égalité des sexes et autonomiser toutes les femmes et les filles  (9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synthèse'!$C$8</c:f>
              <c:strCache>
                <c:ptCount val="1"/>
                <c:pt idx="0">
                  <c:v>ODD 5  -   Parvenir à l’égalité des sexes et autonomiser toutes les femmes et les filles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synthèse'!$F$8:$M$8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6  -   Garantir l’accès de tous à l’eau et à l’assainissement et assurer une gestion durable</a:t>
            </a:r>
          </a:p>
          <a:p>
            <a:pPr>
              <a:defRPr sz="1200" b="1">
                <a:solidFill>
                  <a:sysClr val="windowText" lastClr="000000"/>
                </a:solidFill>
              </a:defRPr>
            </a:pPr>
            <a:r>
              <a:rPr lang="fr-CA" sz="1200" b="1">
                <a:solidFill>
                  <a:sysClr val="windowText" lastClr="000000"/>
                </a:solidFill>
              </a:rPr>
              <a:t> des ressources en eau  (8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synthèse'!$C$9</c:f>
              <c:strCache>
                <c:ptCount val="1"/>
                <c:pt idx="0">
                  <c:v>ODD 6  -   Garantir l’accès de tous à l’eau et à l’assainissement et assurer une gestion durable des ressources en eau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synthèse'!$G$1:$M$1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synthèse'!$G$9:$M$9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7  -   Garantir l’accès de tous à des services énergétiques fiables, durables et modernes,</a:t>
            </a:r>
          </a:p>
          <a:p>
            <a:pPr>
              <a:defRPr sz="1200" b="1">
                <a:solidFill>
                  <a:sysClr val="windowText" lastClr="000000"/>
                </a:solidFill>
              </a:defRPr>
            </a:pPr>
            <a:r>
              <a:rPr lang="fr-CA" sz="1200" b="1">
                <a:solidFill>
                  <a:sysClr val="windowText" lastClr="000000"/>
                </a:solidFill>
              </a:rPr>
              <a:t> à un coût abordable  (5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synthèse'!$C$10</c:f>
              <c:strCache>
                <c:ptCount val="1"/>
                <c:pt idx="0">
                  <c:v>ODD 7  -   Garantir l’accès de tous à des services énergétiques fiables, durables et modernes, à un coût abordable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synthèse'!$F$10:$M$10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8  -   Promouvoir une croissance économique soutenue, partagée et durable, le plein emploi productif et un travail décent pour tous  (12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synthèse'!$C$11</c:f>
              <c:strCache>
                <c:ptCount val="1"/>
                <c:pt idx="0">
                  <c:v>ODD 8  -   Promouvoir une croissance économique soutenue, partagée et durable, le plein emploi productif et un travail décent pour tous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synthèse'!$F$11:$M$11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43814</xdr:colOff>
      <xdr:row>0</xdr:row>
      <xdr:rowOff>36192</xdr:rowOff>
    </xdr:from>
    <xdr:to>
      <xdr:col>12</xdr:col>
      <xdr:colOff>419100</xdr:colOff>
      <xdr:row>85</xdr:row>
      <xdr:rowOff>22860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43814" y="36192"/>
          <a:ext cx="9793606" cy="135883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CA" sz="1800" b="1">
            <a:solidFill>
              <a:schemeClr val="dk1"/>
            </a:solidFill>
            <a:effectLst/>
            <a:latin typeface="+mn-lt"/>
            <a:ea typeface="+mn-ea"/>
            <a:cs typeface="+mn-cs"/>
          </a:endParaRPr>
        </a:p>
        <a:p>
          <a:endParaRPr lang="fr-CA" sz="1800" b="1">
            <a:solidFill>
              <a:schemeClr val="dk1"/>
            </a:solidFill>
            <a:effectLst/>
            <a:latin typeface="+mn-lt"/>
            <a:ea typeface="+mn-ea"/>
            <a:cs typeface="+mn-cs"/>
          </a:endParaRPr>
        </a:p>
        <a:p>
          <a:endParaRPr lang="fr-CA" sz="1800" b="1">
            <a:solidFill>
              <a:schemeClr val="dk1"/>
            </a:solidFill>
            <a:effectLst/>
            <a:latin typeface="+mn-lt"/>
            <a:ea typeface="+mn-ea"/>
            <a:cs typeface="+mn-cs"/>
          </a:endParaRPr>
        </a:p>
        <a:p>
          <a:pPr algn="ctr"/>
          <a:endParaRPr lang="fr-CA" sz="3600" b="0">
            <a:solidFill>
              <a:schemeClr val="dk1"/>
            </a:solidFill>
            <a:effectLst/>
            <a:latin typeface="Segoe UI Light" panose="020B0502040204020203" pitchFamily="34" charset="0"/>
            <a:ea typeface="+mn-ea"/>
            <a:cs typeface="Segoe UI Light" panose="020B0502040204020203" pitchFamily="34" charset="0"/>
          </a:endParaRPr>
        </a:p>
        <a:p>
          <a:pPr algn="ctr"/>
          <a:r>
            <a:rPr lang="fr-CA" sz="2800" b="0">
              <a:solidFill>
                <a:schemeClr val="dk1"/>
              </a:solidFill>
              <a:effectLst/>
              <a:latin typeface="Segoe UI Light" panose="020B0502040204020203" pitchFamily="34" charset="0"/>
              <a:ea typeface="+mn-ea"/>
              <a:cs typeface="Segoe UI Light" panose="020B0502040204020203" pitchFamily="34" charset="0"/>
            </a:rPr>
            <a:t>GRILLE DE PRIORISATION DES CIBLES DES ODD</a:t>
          </a:r>
        </a:p>
        <a:p>
          <a:pPr algn="ctr"/>
          <a:r>
            <a:rPr lang="fr-CA" sz="2800" b="0">
              <a:solidFill>
                <a:schemeClr val="dk1"/>
              </a:solidFill>
              <a:effectLst/>
              <a:latin typeface="Segoe UI Light" panose="020B0502040204020203" pitchFamily="34" charset="0"/>
              <a:ea typeface="+mn-ea"/>
              <a:cs typeface="Segoe UI Light" panose="020B0502040204020203" pitchFamily="34" charset="0"/>
            </a:rPr>
            <a:t>(GPC-ODD)</a:t>
          </a:r>
        </a:p>
        <a:p>
          <a:pPr algn="ctr"/>
          <a:r>
            <a:rPr lang="fr-CA" sz="1800" b="0">
              <a:solidFill>
                <a:schemeClr val="dk1"/>
              </a:solidFill>
              <a:effectLst/>
              <a:latin typeface="Segoe UI Light" panose="020B0502040204020203" pitchFamily="34" charset="0"/>
              <a:ea typeface="+mn-ea"/>
              <a:cs typeface="Segoe UI Light" panose="020B0502040204020203" pitchFamily="34" charset="0"/>
            </a:rPr>
            <a:t>OUTIL</a:t>
          </a:r>
          <a:r>
            <a:rPr lang="fr-CA" sz="1800" b="0" baseline="0">
              <a:solidFill>
                <a:schemeClr val="dk1"/>
              </a:solidFill>
              <a:effectLst/>
              <a:latin typeface="Segoe UI Light" panose="020B0502040204020203" pitchFamily="34" charset="0"/>
              <a:ea typeface="+mn-ea"/>
              <a:cs typeface="Segoe UI Light" panose="020B0502040204020203" pitchFamily="34" charset="0"/>
            </a:rPr>
            <a:t> D'INFORMATION ET DE PRIORISATION PARTICIPATIVE DES CIBLES DES ODD</a:t>
          </a:r>
        </a:p>
        <a:p>
          <a:pPr algn="ctr"/>
          <a:r>
            <a:rPr lang="fr-CA" sz="2000" b="0" baseline="0">
              <a:solidFill>
                <a:schemeClr val="dk1"/>
              </a:solidFill>
              <a:effectLst/>
              <a:latin typeface="Segoe UI Light" panose="020B0502040204020203" pitchFamily="34" charset="0"/>
              <a:ea typeface="+mn-ea"/>
              <a:cs typeface="Segoe UI Light" panose="020B0502040204020203" pitchFamily="34" charset="0"/>
            </a:rPr>
            <a:t>________________________________________________________________________________________</a:t>
          </a:r>
          <a:br>
            <a:rPr lang="fr-CA" sz="1800" b="1">
              <a:solidFill>
                <a:schemeClr val="dk1"/>
              </a:solidFill>
              <a:effectLst/>
              <a:latin typeface="+mn-lt"/>
              <a:ea typeface="+mn-ea"/>
              <a:cs typeface="+mn-cs"/>
            </a:rPr>
          </a:br>
          <a:endParaRPr lang="fr-CA" sz="1800" b="1">
            <a:solidFill>
              <a:schemeClr val="dk1"/>
            </a:solidFill>
            <a:effectLst/>
            <a:latin typeface="+mn-lt"/>
            <a:ea typeface="+mn-ea"/>
            <a:cs typeface="+mn-cs"/>
          </a:endParaRPr>
        </a:p>
        <a:p>
          <a:endParaRPr lang="fr-CA" sz="1800" b="1">
            <a:solidFill>
              <a:schemeClr val="dk1"/>
            </a:solidFill>
            <a:effectLst/>
            <a:latin typeface="+mn-lt"/>
            <a:ea typeface="+mn-ea"/>
            <a:cs typeface="+mn-cs"/>
          </a:endParaRPr>
        </a:p>
        <a:p>
          <a:endParaRPr lang="fr-CA" sz="1800" b="1">
            <a:solidFill>
              <a:schemeClr val="dk1"/>
            </a:solidFill>
            <a:effectLst/>
            <a:latin typeface="+mn-lt"/>
            <a:ea typeface="+mn-ea"/>
            <a:cs typeface="+mn-cs"/>
          </a:endParaRPr>
        </a:p>
        <a:p>
          <a:endParaRPr lang="fr-CA" sz="1800" b="1">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200" b="1">
              <a:solidFill>
                <a:schemeClr val="dk1"/>
              </a:solidFill>
              <a:latin typeface="+mn-lt"/>
              <a:ea typeface="+mn-ea"/>
              <a:cs typeface="+mn-cs"/>
            </a:rPr>
            <a:t>Mot d'accueil</a:t>
          </a:r>
          <a:endParaRPr lang="fr-CA" sz="1200">
            <a:solidFill>
              <a:schemeClr val="dk1"/>
            </a:solidFill>
            <a:latin typeface="+mn-lt"/>
            <a:ea typeface="+mn-ea"/>
            <a:cs typeface="+mn-cs"/>
          </a:endParaRPr>
        </a:p>
        <a:p>
          <a:r>
            <a:rPr lang="fr-CA" sz="1200">
              <a:solidFill>
                <a:schemeClr val="dk1"/>
              </a:solidFill>
              <a:latin typeface="+mn-lt"/>
              <a:ea typeface="+mn-ea"/>
              <a:cs typeface="+mn-cs"/>
            </a:rPr>
            <a:t>Bien que les 17 ODD et leurs 169 cibles adoptés par les Nations Unies en septembre 2015 dans le cadre de l’Agenda 2030 pour le Développement durable soient universels et indissociables, ils s’appliquent dans le respect des réalités, capacités, niveaux de développement et priorités propres aux contextes nationaux ou locaux. Dans les pays, régions ou collectivités territoriales où les besoins sont multiples et urgents, mais où les capacités et les ressources sont limitées, se pose ainsi la question de la « priorisation» des cibles des ODD, laquelle doit être encadrée pour au moins 2 raisons principales.  </a:t>
          </a:r>
        </a:p>
        <a:p>
          <a:endParaRPr lang="fr-CA" sz="1200">
            <a:solidFill>
              <a:schemeClr val="dk1"/>
            </a:solidFill>
            <a:latin typeface="+mn-lt"/>
            <a:ea typeface="+mn-ea"/>
            <a:cs typeface="+mn-cs"/>
          </a:endParaRPr>
        </a:p>
        <a:p>
          <a:r>
            <a:rPr lang="fr-CA" sz="1200">
              <a:solidFill>
                <a:schemeClr val="dk1"/>
              </a:solidFill>
              <a:latin typeface="+mn-lt"/>
              <a:ea typeface="+mn-ea"/>
              <a:cs typeface="+mn-cs"/>
            </a:rPr>
            <a:t>Premièrement, en matière de développement durable, l’établissement des priorités est un exercice complexe qui allie l’évaluation de l’importance de la cible et son niveau d’atteinte à un instant T, dans un lieu donné. Cet exercice doit tenir compte tant du contexte culturel et socio-économique du dit lieu, que des interrelations directes ou indirectes entre les cibles. </a:t>
          </a:r>
        </a:p>
        <a:p>
          <a:endParaRPr lang="fr-CA" sz="1200">
            <a:solidFill>
              <a:schemeClr val="dk1"/>
            </a:solidFill>
            <a:latin typeface="+mn-lt"/>
            <a:ea typeface="+mn-ea"/>
            <a:cs typeface="+mn-cs"/>
          </a:endParaRPr>
        </a:p>
        <a:p>
          <a:r>
            <a:rPr lang="fr-CA" sz="1200">
              <a:solidFill>
                <a:schemeClr val="dk1"/>
              </a:solidFill>
              <a:latin typeface="+mn-lt"/>
              <a:ea typeface="+mn-ea"/>
              <a:cs typeface="+mn-cs"/>
            </a:rPr>
            <a:t>Deuxièmement, les ODD induisent un changement de paradigme dans l’élaboration des plans et stratégies de développement, à tous les niveaux : il s'agit aujourd'hui de concourir à la réalisation d’une vision mondiale</a:t>
          </a:r>
          <a:r>
            <a:rPr lang="fr-CA" sz="1200" baseline="0">
              <a:solidFill>
                <a:schemeClr val="dk1"/>
              </a:solidFill>
              <a:latin typeface="+mn-lt"/>
              <a:ea typeface="+mn-ea"/>
              <a:cs typeface="+mn-cs"/>
            </a:rPr>
            <a:t> et</a:t>
          </a:r>
          <a:r>
            <a:rPr lang="fr-CA" sz="1200">
              <a:solidFill>
                <a:schemeClr val="dk1"/>
              </a:solidFill>
              <a:latin typeface="+mn-lt"/>
              <a:ea typeface="+mn-ea"/>
              <a:cs typeface="+mn-cs"/>
            </a:rPr>
            <a:t> partagée, répondant à l’ambition de l’Agenda 2030 d’un monde sans pauvreté où l’humanité vit en harmonie avec la nature. En ce sens, les ODD et leurs cibles constituent le cadre et les critères suivant lesquels ce monde doit être bâti. La priorisation est l’exercice collaboratif par lequel vont être déterminées, dans un contexte donné, les priorités et les actions urgentes à mener, de même que les actions à moyen et long termes à programmer pour contribuer à l’atteinte de cet objectif ambitieux.   </a:t>
          </a:r>
        </a:p>
        <a:p>
          <a:endParaRPr lang="fr-CA"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CA" sz="1200">
              <a:solidFill>
                <a:schemeClr val="dk1"/>
              </a:solidFill>
              <a:latin typeface="+mn-lt"/>
              <a:ea typeface="+mn-ea"/>
              <a:cs typeface="+mn-cs"/>
            </a:rPr>
            <a:t>Il est donc rapidement apparu nécessaire de développer un outil pour guider les pays, les régions ou les collectivités locales dans cet important processus de priorisation. La Grille de priorisation des cibles des ODD (GPC-ODD) conçue dans ce contexte </a:t>
          </a:r>
          <a:r>
            <a:rPr lang="fr-CA" sz="1200">
              <a:solidFill>
                <a:schemeClr val="dk1"/>
              </a:solidFill>
              <a:effectLst/>
              <a:latin typeface="+mn-lt"/>
              <a:ea typeface="+mn-ea"/>
              <a:cs typeface="+mn-cs"/>
            </a:rPr>
            <a:t>est un outil d’information sur les ODD et de priorisation participative de leurs cibles dans une perspective visant la réalisation des objectifs de développement durable à tous les niveaux:</a:t>
          </a:r>
          <a:r>
            <a:rPr lang="fr-CA" sz="1200" baseline="0">
              <a:solidFill>
                <a:schemeClr val="dk1"/>
              </a:solidFill>
              <a:effectLst/>
              <a:latin typeface="+mn-lt"/>
              <a:ea typeface="+mn-ea"/>
              <a:cs typeface="+mn-cs"/>
            </a:rPr>
            <a:t> </a:t>
          </a:r>
          <a:r>
            <a:rPr lang="fr-CA" sz="1200">
              <a:solidFill>
                <a:schemeClr val="dk1"/>
              </a:solidFill>
              <a:effectLst/>
              <a:latin typeface="+mn-lt"/>
              <a:ea typeface="+mn-ea"/>
              <a:cs typeface="+mn-cs"/>
            </a:rPr>
            <a:t>au niveau local (communes,</a:t>
          </a:r>
          <a:r>
            <a:rPr lang="fr-CA" sz="1200" baseline="0">
              <a:solidFill>
                <a:schemeClr val="dk1"/>
              </a:solidFill>
              <a:effectLst/>
              <a:latin typeface="+mn-lt"/>
              <a:ea typeface="+mn-ea"/>
              <a:cs typeface="+mn-cs"/>
            </a:rPr>
            <a:t> </a:t>
          </a:r>
          <a:r>
            <a:rPr lang="fr-CA" sz="1200">
              <a:solidFill>
                <a:schemeClr val="dk1"/>
              </a:solidFill>
              <a:effectLst/>
              <a:latin typeface="+mn-lt"/>
              <a:ea typeface="+mn-ea"/>
              <a:cs typeface="+mn-cs"/>
            </a:rPr>
            <a:t>municipalités, villes, départements, etc.), </a:t>
          </a:r>
          <a:r>
            <a:rPr lang="fr-CA" sz="1200" baseline="0">
              <a:solidFill>
                <a:schemeClr val="dk1"/>
              </a:solidFill>
              <a:effectLst/>
              <a:latin typeface="+mn-lt"/>
              <a:ea typeface="+mn-ea"/>
              <a:cs typeface="+mn-cs"/>
            </a:rPr>
            <a:t>national ou régional. </a:t>
          </a:r>
          <a:endParaRPr lang="fr-CA" sz="1200">
            <a:solidFill>
              <a:schemeClr val="dk1"/>
            </a:solidFill>
            <a:latin typeface="+mn-lt"/>
            <a:ea typeface="+mn-ea"/>
            <a:cs typeface="+mn-cs"/>
          </a:endParaRPr>
        </a:p>
        <a:p>
          <a:endParaRPr lang="fr-CA" sz="1200" b="1">
            <a:solidFill>
              <a:schemeClr val="dk1"/>
            </a:solidFill>
            <a:latin typeface="+mn-lt"/>
            <a:ea typeface="+mn-ea"/>
            <a:cs typeface="+mn-cs"/>
          </a:endParaRPr>
        </a:p>
        <a:p>
          <a:r>
            <a:rPr lang="fr-CA" sz="1200" b="1">
              <a:solidFill>
                <a:schemeClr val="dk1"/>
              </a:solidFill>
              <a:latin typeface="+mn-lt"/>
              <a:ea typeface="+mn-ea"/>
              <a:cs typeface="+mn-cs"/>
            </a:rPr>
            <a:t>Utilisation prévue de l'outil</a:t>
          </a:r>
          <a:endParaRPr lang="fr-CA"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CA" sz="1200">
              <a:solidFill>
                <a:schemeClr val="dk1"/>
              </a:solidFill>
              <a:latin typeface="+mn-lt"/>
              <a:ea typeface="+mn-ea"/>
              <a:cs typeface="+mn-cs"/>
            </a:rPr>
            <a:t>Cet outil devrait être utilisé en amont des processus de planification devant mener aux plans locaux, régionaux ou nationaux de développement (PLD), dans</a:t>
          </a:r>
          <a:r>
            <a:rPr lang="fr-CA" sz="1200" baseline="0">
              <a:solidFill>
                <a:schemeClr val="dk1"/>
              </a:solidFill>
              <a:latin typeface="+mn-lt"/>
              <a:ea typeface="+mn-ea"/>
              <a:cs typeface="+mn-cs"/>
            </a:rPr>
            <a:t> l'objectif de tenir compte de façon effective des ODD et de s'assurer que le plan concoure à leur atteinte</a:t>
          </a:r>
          <a:r>
            <a:rPr lang="fr-CA" sz="1200">
              <a:solidFill>
                <a:schemeClr val="dk1"/>
              </a:solidFill>
              <a:latin typeface="+mn-lt"/>
              <a:ea typeface="+mn-ea"/>
              <a:cs typeface="+mn-cs"/>
            </a:rPr>
            <a:t>. </a:t>
          </a:r>
          <a:r>
            <a:rPr lang="fr-CA" sz="1200" baseline="0">
              <a:solidFill>
                <a:schemeClr val="dk1"/>
              </a:solidFill>
              <a:effectLst/>
              <a:latin typeface="+mn-lt"/>
              <a:ea typeface="+mn-ea"/>
              <a:cs typeface="+mn-cs"/>
            </a:rPr>
            <a:t>La GCP-ODD </a:t>
          </a:r>
          <a:r>
            <a:rPr lang="fr-CA" sz="1200">
              <a:solidFill>
                <a:schemeClr val="dk1"/>
              </a:solidFill>
              <a:effectLst/>
              <a:latin typeface="+mn-lt"/>
              <a:ea typeface="+mn-ea"/>
              <a:cs typeface="+mn-cs"/>
            </a:rPr>
            <a:t>permet d’informer les parties prenantes sur l’Agenda 2030 des Nations Unies, d’expliquer chacune des cibles et d’en débattre, de déterminer le niveau de priorité pour un temps et un territoire donné, de mettre en exergue les synergies entre les cibles, et de définir des pistes d’actions à intégrer dans le plan de développement en tenant compte des compétences dévolues à ce territoire. Ce faisant, elle va au-delà de l’alignement des ODD, favorisant l’appropriation des principes de développement durable et impulsant des changements de comportements et des modifications structurelles des modes de développement.</a:t>
          </a:r>
          <a:r>
            <a:rPr lang="fr-CA" sz="1200" baseline="0">
              <a:solidFill>
                <a:schemeClr val="dk1"/>
              </a:solidFill>
              <a:effectLst/>
              <a:latin typeface="+mn-lt"/>
              <a:ea typeface="+mn-ea"/>
              <a:cs typeface="+mn-cs"/>
            </a:rPr>
            <a:t> E</a:t>
          </a:r>
          <a:r>
            <a:rPr lang="fr-CA" sz="1200">
              <a:solidFill>
                <a:schemeClr val="dk1"/>
              </a:solidFill>
              <a:latin typeface="+mn-lt"/>
              <a:ea typeface="+mn-ea"/>
              <a:cs typeface="+mn-cs"/>
            </a:rPr>
            <a:t>lle permet également d'identifier les  forces, faiblesses, opportunités et menaces  (FFOM) du pays, de la région ou la collectivité locale étudiée.</a:t>
          </a:r>
          <a:r>
            <a:rPr lang="fr-CA" sz="1200" baseline="0">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fr-CA" sz="12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CA" sz="1200">
              <a:solidFill>
                <a:schemeClr val="dk1"/>
              </a:solidFill>
              <a:effectLst/>
              <a:latin typeface="+mn-lt"/>
              <a:ea typeface="+mn-ea"/>
              <a:cs typeface="+mn-cs"/>
            </a:rPr>
            <a:t>Ces derniers résultats sont obtenus à travers un exercice collectif et participatif d’analyse de la pertinence de chaque cible par rapport aux réalités locales et/ou nationales et l’évaluation du niveau actuel d'atteinte de cette cible. </a:t>
          </a:r>
          <a:r>
            <a:rPr lang="fr-CA" sz="1200">
              <a:solidFill>
                <a:schemeClr val="dk1"/>
              </a:solidFill>
              <a:latin typeface="+mn-lt"/>
              <a:ea typeface="+mn-ea"/>
              <a:cs typeface="+mn-cs"/>
            </a:rPr>
            <a:t>Les informations recueillies forment alors une contribution substantielle à tout processus de planification pour le développement durable</a:t>
          </a:r>
          <a:r>
            <a:rPr lang="fr-CA" sz="1200" baseline="0">
              <a:solidFill>
                <a:schemeClr val="dk1"/>
              </a:solidFill>
              <a:latin typeface="+mn-lt"/>
              <a:ea typeface="+mn-ea"/>
              <a:cs typeface="+mn-cs"/>
            </a:rPr>
            <a:t>, qui peuvent ensuite être analysées et exploitées par les planificateurs nationaux, régionaux  ou locaux. </a:t>
          </a:r>
          <a:endParaRPr lang="fr-CA" sz="1200">
            <a:solidFill>
              <a:schemeClr val="dk1"/>
            </a:solidFill>
            <a:latin typeface="+mn-lt"/>
            <a:ea typeface="+mn-ea"/>
            <a:cs typeface="+mn-cs"/>
          </a:endParaRPr>
        </a:p>
        <a:p>
          <a:endParaRPr lang="fr-CA" sz="1200" b="1">
            <a:solidFill>
              <a:sysClr val="windowText" lastClr="000000"/>
            </a:solidFill>
            <a:latin typeface="+mn-lt"/>
            <a:ea typeface="+mn-ea"/>
            <a:cs typeface="+mn-cs"/>
          </a:endParaRPr>
        </a:p>
        <a:p>
          <a:r>
            <a:rPr lang="fr-CA" sz="1200" b="1">
              <a:solidFill>
                <a:sysClr val="windowText" lastClr="000000"/>
              </a:solidFill>
              <a:latin typeface="+mn-lt"/>
              <a:ea typeface="+mn-ea"/>
              <a:cs typeface="+mn-cs"/>
            </a:rPr>
            <a:t>Origine de l'outil</a:t>
          </a:r>
          <a:endParaRPr lang="fr-CA" sz="1200">
            <a:solidFill>
              <a:sysClr val="windowText" lastClr="000000"/>
            </a:solidFill>
            <a:latin typeface="+mn-lt"/>
            <a:ea typeface="+mn-ea"/>
            <a:cs typeface="+mn-cs"/>
          </a:endParaRPr>
        </a:p>
        <a:p>
          <a:r>
            <a:rPr lang="fr-CA" sz="1200">
              <a:solidFill>
                <a:sysClr val="windowText" lastClr="000000"/>
              </a:solidFill>
              <a:latin typeface="+mn-lt"/>
              <a:ea typeface="+mn-ea"/>
              <a:cs typeface="+mn-cs"/>
            </a:rPr>
            <a:t>L'outil de priorisation a été élaboré sous l’égide de l'Organisation internationale de</a:t>
          </a:r>
          <a:r>
            <a:rPr lang="fr-CA" sz="1200" baseline="0">
              <a:solidFill>
                <a:sysClr val="windowText" lastClr="000000"/>
              </a:solidFill>
              <a:latin typeface="+mn-lt"/>
              <a:ea typeface="+mn-ea"/>
              <a:cs typeface="+mn-cs"/>
            </a:rPr>
            <a:t> la Francophonie, à travers </a:t>
          </a:r>
          <a:r>
            <a:rPr lang="fr-CA" sz="1200">
              <a:solidFill>
                <a:sysClr val="windowText" lastClr="000000"/>
              </a:solidFill>
              <a:latin typeface="+mn-lt"/>
              <a:ea typeface="+mn-ea"/>
              <a:cs typeface="+mn-cs"/>
            </a:rPr>
            <a:t>l’Institut de la Francophonie pour le Développement durable (IFDD), avec la collaboration de la Chaire en Éco-conseil de l'Université du Québec à Chicoutimi (UQAD) et de Global Shift Institute (GSI), un organisme de for­mation et de conseil en pratique du dévelop­pement durable. </a:t>
          </a:r>
        </a:p>
        <a:p>
          <a:endParaRPr lang="fr-CA" sz="1200">
            <a:solidFill>
              <a:sysClr val="windowText" lastClr="000000"/>
            </a:solidFill>
            <a:latin typeface="+mn-lt"/>
            <a:ea typeface="+mn-ea"/>
            <a:cs typeface="+mn-cs"/>
          </a:endParaRPr>
        </a:p>
        <a:p>
          <a:r>
            <a:rPr lang="fr-CA" sz="1200">
              <a:solidFill>
                <a:sysClr val="windowText" lastClr="000000"/>
              </a:solidFill>
              <a:latin typeface="+mn-lt"/>
              <a:ea typeface="+mn-ea"/>
              <a:cs typeface="+mn-cs"/>
            </a:rPr>
            <a:t>Le document « Objectifs de développement durable, ce que les gouvernements locaux doivent savoir », de l'organisation Cités et gouvernements locaux unis (CGLU) a été mis à contribution pour l'identification des cibles concernant spécifiquement l’échelle locale (cellule blanche), et celles qui pourraient être exclues  de l’analyse (cellules grisées), lorsque l'outil est utilisé à l'échelle locale. La justification de l’intérêt de chaque ODD pour l’échelle locale («Pourquoi l'ODD est-il important pour les gouvernements locaux?)» est directement inspirée de ce document.</a:t>
          </a:r>
        </a:p>
        <a:p>
          <a:endParaRPr lang="fr-CA" sz="1200" b="1">
            <a:solidFill>
              <a:sysClr val="windowText" lastClr="000000"/>
            </a:solidFill>
            <a:latin typeface="+mn-lt"/>
            <a:ea typeface="+mn-ea"/>
            <a:cs typeface="+mn-cs"/>
          </a:endParaRPr>
        </a:p>
        <a:p>
          <a:r>
            <a:rPr lang="fr-CA" sz="1200" b="1">
              <a:solidFill>
                <a:sysClr val="windowText" lastClr="000000"/>
              </a:solidFill>
              <a:latin typeface="+mn-lt"/>
              <a:ea typeface="+mn-ea"/>
              <a:cs typeface="+mn-cs"/>
            </a:rPr>
            <a:t>Crédits</a:t>
          </a:r>
          <a:endParaRPr lang="fr-CA" sz="1200">
            <a:solidFill>
              <a:sysClr val="windowText" lastClr="000000"/>
            </a:solidFill>
            <a:latin typeface="+mn-lt"/>
            <a:ea typeface="+mn-ea"/>
            <a:cs typeface="+mn-cs"/>
          </a:endParaRPr>
        </a:p>
        <a:p>
          <a:r>
            <a:rPr lang="fr-CA" sz="1200">
              <a:solidFill>
                <a:sysClr val="windowText" lastClr="000000"/>
              </a:solidFill>
              <a:latin typeface="+mn-lt"/>
              <a:ea typeface="+mn-ea"/>
              <a:cs typeface="+mn-cs"/>
            </a:rPr>
            <a:t>Organisation internationale de la Francophonie</a:t>
          </a:r>
          <a:r>
            <a:rPr lang="fr-CA" sz="1200" baseline="0">
              <a:solidFill>
                <a:sysClr val="windowText" lastClr="000000"/>
              </a:solidFill>
              <a:latin typeface="+mn-lt"/>
              <a:ea typeface="+mn-ea"/>
              <a:cs typeface="+mn-cs"/>
            </a:rPr>
            <a:t> (OIF), </a:t>
          </a:r>
          <a:r>
            <a:rPr lang="fr-CA" sz="1200">
              <a:solidFill>
                <a:sysClr val="windowText" lastClr="000000"/>
              </a:solidFill>
              <a:latin typeface="+mn-lt"/>
              <a:ea typeface="+mn-ea"/>
              <a:cs typeface="+mn-cs"/>
            </a:rPr>
            <a:t>Institut de la Francophonie pour le Développement Durable (IFDD), Global Shift Institute (GSI), inspiré des travaux de la Chaire en éco-conseil de l'UQAC et de Cités et gouvernements locaux unis (CGLU).</a:t>
          </a:r>
        </a:p>
      </xdr:txBody>
    </xdr:sp>
    <xdr:clientData/>
  </xdr:twoCellAnchor>
  <xdr:twoCellAnchor>
    <xdr:from>
      <xdr:col>0</xdr:col>
      <xdr:colOff>39687</xdr:colOff>
      <xdr:row>85</xdr:row>
      <xdr:rowOff>71438</xdr:rowOff>
    </xdr:from>
    <xdr:to>
      <xdr:col>8</xdr:col>
      <xdr:colOff>631171</xdr:colOff>
      <xdr:row>94</xdr:row>
      <xdr:rowOff>41931</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39687" y="13673138"/>
          <a:ext cx="6870364" cy="1410673"/>
        </a:xfrm>
        <a:prstGeom prst="rect">
          <a:avLst/>
        </a:prstGeom>
        <a:solidFill>
          <a:schemeClr val="bg2"/>
        </a:solidFill>
        <a:ln w="222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CA" sz="1300" b="1">
            <a:solidFill>
              <a:sysClr val="windowText" lastClr="000000"/>
            </a:solidFill>
            <a:latin typeface="+mn-lt"/>
            <a:ea typeface="+mn-ea"/>
            <a:cs typeface="+mn-cs"/>
          </a:endParaRPr>
        </a:p>
        <a:p>
          <a:r>
            <a:rPr lang="fr-CA" sz="1300" b="1">
              <a:solidFill>
                <a:sysClr val="windowText" lastClr="000000"/>
              </a:solidFill>
              <a:latin typeface="+mn-lt"/>
              <a:ea typeface="+mn-ea"/>
              <a:cs typeface="+mn-cs"/>
            </a:rPr>
            <a:t>Citer</a:t>
          </a:r>
          <a:r>
            <a:rPr lang="fr-CA" sz="1300" b="1" baseline="0">
              <a:solidFill>
                <a:sysClr val="windowText" lastClr="000000"/>
              </a:solidFill>
              <a:latin typeface="+mn-lt"/>
              <a:ea typeface="+mn-ea"/>
              <a:cs typeface="+mn-cs"/>
            </a:rPr>
            <a:t> la grille de priorisation</a:t>
          </a:r>
        </a:p>
        <a:p>
          <a:endParaRPr lang="fr-CA" sz="1100" b="1" baseline="0">
            <a:solidFill>
              <a:sysClr val="windowText" lastClr="000000"/>
            </a:solidFill>
            <a:latin typeface="+mn-lt"/>
            <a:ea typeface="+mn-ea"/>
            <a:cs typeface="+mn-cs"/>
          </a:endParaRPr>
        </a:p>
        <a:p>
          <a:r>
            <a:rPr lang="fr-CA" sz="1100">
              <a:solidFill>
                <a:sysClr val="windowText" lastClr="000000"/>
              </a:solidFill>
              <a:latin typeface="+mn-lt"/>
              <a:ea typeface="+mn-ea"/>
              <a:cs typeface="+mn-cs"/>
            </a:rPr>
            <a:t>Toute personne qui désire utiliser la grille aux fins d'analyse</a:t>
          </a:r>
          <a:r>
            <a:rPr lang="fr-CA" sz="1100" baseline="0">
              <a:solidFill>
                <a:sysClr val="windowText" lastClr="000000"/>
              </a:solidFill>
              <a:latin typeface="+mn-lt"/>
              <a:ea typeface="+mn-ea"/>
              <a:cs typeface="+mn-cs"/>
            </a:rPr>
            <a:t> </a:t>
          </a:r>
          <a:r>
            <a:rPr lang="fr-CA" sz="1100">
              <a:solidFill>
                <a:sysClr val="windowText" lastClr="000000"/>
              </a:solidFill>
              <a:latin typeface="+mn-lt"/>
              <a:ea typeface="+mn-ea"/>
              <a:cs typeface="+mn-cs"/>
            </a:rPr>
            <a:t>pourra le faire à la condition de citer la source :</a:t>
          </a:r>
        </a:p>
        <a:p>
          <a:endParaRPr lang="fr-CA" sz="1100" b="1">
            <a:solidFill>
              <a:sysClr val="windowText" lastClr="000000"/>
            </a:solidFill>
            <a:latin typeface="+mn-lt"/>
            <a:ea typeface="+mn-ea"/>
            <a:cs typeface="+mn-cs"/>
          </a:endParaRPr>
        </a:p>
        <a:p>
          <a:r>
            <a:rPr lang="fr-CA" sz="1100" b="1">
              <a:solidFill>
                <a:sysClr val="windowText" lastClr="000000"/>
              </a:solidFill>
              <a:effectLst/>
              <a:latin typeface="+mn-lt"/>
              <a:ea typeface="+mn-ea"/>
              <a:cs typeface="+mn-cs"/>
            </a:rPr>
            <a:t>OIF,</a:t>
          </a:r>
          <a:r>
            <a:rPr lang="fr-CA" sz="1100" b="1" baseline="0">
              <a:solidFill>
                <a:sysClr val="windowText" lastClr="000000"/>
              </a:solidFill>
              <a:effectLst/>
              <a:latin typeface="+mn-lt"/>
              <a:ea typeface="+mn-ea"/>
              <a:cs typeface="+mn-cs"/>
            </a:rPr>
            <a:t> IFDD, </a:t>
          </a:r>
          <a:r>
            <a:rPr lang="fr-CA" sz="1100" b="1">
              <a:solidFill>
                <a:schemeClr val="dk1"/>
              </a:solidFill>
              <a:effectLst/>
              <a:latin typeface="+mn-lt"/>
              <a:ea typeface="+mn-ea"/>
              <a:cs typeface="+mn-cs"/>
            </a:rPr>
            <a:t>Global Shift Institute, </a:t>
          </a:r>
          <a:r>
            <a:rPr lang="fr-CA" sz="1100" b="1" baseline="0">
              <a:solidFill>
                <a:sysClr val="windowText" lastClr="000000"/>
              </a:solidFill>
              <a:effectLst/>
              <a:latin typeface="+mn-lt"/>
              <a:ea typeface="+mn-ea"/>
              <a:cs typeface="+mn-cs"/>
            </a:rPr>
            <a:t>Chaire Éco-conseil (UQAC), </a:t>
          </a:r>
          <a:r>
            <a:rPr lang="fr-CA" sz="1100" b="1">
              <a:solidFill>
                <a:sysClr val="windowText" lastClr="000000"/>
              </a:solidFill>
              <a:latin typeface="+mn-lt"/>
              <a:ea typeface="+mn-ea"/>
              <a:cs typeface="+mn-cs"/>
            </a:rPr>
            <a:t>2018.</a:t>
          </a:r>
          <a:r>
            <a:rPr lang="fr-CA" sz="1100" b="1" baseline="0">
              <a:solidFill>
                <a:sysClr val="windowText" lastClr="000000"/>
              </a:solidFill>
              <a:latin typeface="+mn-lt"/>
              <a:ea typeface="+mn-ea"/>
              <a:cs typeface="+mn-cs"/>
            </a:rPr>
            <a:t> </a:t>
          </a:r>
          <a:r>
            <a:rPr lang="fr-CA" sz="1100" b="1">
              <a:solidFill>
                <a:sysClr val="windowText" lastClr="000000"/>
              </a:solidFill>
              <a:latin typeface="+mn-lt"/>
              <a:ea typeface="+mn-ea"/>
              <a:cs typeface="+mn-cs"/>
            </a:rPr>
            <a:t>Grille de priorisation des cibles des ODD.</a:t>
          </a:r>
          <a:endParaRPr lang="fr-CA" sz="1100" b="1" baseline="0">
            <a:solidFill>
              <a:sysClr val="windowText" lastClr="000000"/>
            </a:solidFill>
            <a:latin typeface="+mn-lt"/>
            <a:ea typeface="+mn-ea"/>
            <a:cs typeface="+mn-cs"/>
          </a:endParaRPr>
        </a:p>
        <a:p>
          <a:endParaRPr lang="fr-CA" sz="1100" b="0" baseline="0">
            <a:solidFill>
              <a:schemeClr val="dk1"/>
            </a:solidFill>
            <a:latin typeface="+mn-lt"/>
            <a:ea typeface="+mn-ea"/>
            <a:cs typeface="+mn-cs"/>
          </a:endParaRPr>
        </a:p>
      </xdr:txBody>
    </xdr:sp>
    <xdr:clientData/>
  </xdr:twoCellAnchor>
  <xdr:twoCellAnchor editAs="oneCell">
    <xdr:from>
      <xdr:col>6</xdr:col>
      <xdr:colOff>748664</xdr:colOff>
      <xdr:row>1</xdr:row>
      <xdr:rowOff>114300</xdr:rowOff>
    </xdr:from>
    <xdr:to>
      <xdr:col>11</xdr:col>
      <xdr:colOff>687619</xdr:colOff>
      <xdr:row>7</xdr:row>
      <xdr:rowOff>24700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57824" y="274320"/>
          <a:ext cx="3863255" cy="870520"/>
        </a:xfrm>
        <a:prstGeom prst="rect">
          <a:avLst/>
        </a:prstGeom>
      </xdr:spPr>
    </xdr:pic>
    <xdr:clientData/>
  </xdr:twoCellAnchor>
  <xdr:twoCellAnchor editAs="oneCell">
    <xdr:from>
      <xdr:col>4</xdr:col>
      <xdr:colOff>327661</xdr:colOff>
      <xdr:row>19</xdr:row>
      <xdr:rowOff>118020</xdr:rowOff>
    </xdr:from>
    <xdr:to>
      <xdr:col>5</xdr:col>
      <xdr:colOff>629262</xdr:colOff>
      <xdr:row>23</xdr:row>
      <xdr:rowOff>144780</xdr:rowOff>
    </xdr:to>
    <xdr:pic>
      <xdr:nvPicPr>
        <xdr:cNvPr id="5" name="Imag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1" y="3158400"/>
          <a:ext cx="1086461" cy="66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398145</xdr:colOff>
      <xdr:row>20</xdr:row>
      <xdr:rowOff>22113</xdr:rowOff>
    </xdr:from>
    <xdr:to>
      <xdr:col>8</xdr:col>
      <xdr:colOff>358140</xdr:colOff>
      <xdr:row>23</xdr:row>
      <xdr:rowOff>114301</xdr:rowOff>
    </xdr:to>
    <xdr:pic>
      <xdr:nvPicPr>
        <xdr:cNvPr id="6" name="Imag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3">
          <a:lum bright="-20000" contrast="40000"/>
          <a:extLst>
            <a:ext uri="{28A0092B-C50C-407E-A947-70E740481C1C}">
              <a14:useLocalDpi xmlns:a14="http://schemas.microsoft.com/office/drawing/2010/main" val="0"/>
            </a:ext>
          </a:extLst>
        </a:blip>
        <a:srcRect r="3410" b="9586"/>
        <a:stretch/>
      </xdr:blipFill>
      <xdr:spPr bwMode="auto">
        <a:xfrm>
          <a:off x="5107305" y="3222513"/>
          <a:ext cx="1529715" cy="572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2013857</xdr:colOff>
      <xdr:row>4</xdr:row>
      <xdr:rowOff>2122714</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2" y="1132115"/>
          <a:ext cx="2394856" cy="23948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2002972</xdr:colOff>
      <xdr:row>4</xdr:row>
      <xdr:rowOff>2111829</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383972" cy="23839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2013857</xdr:colOff>
      <xdr:row>4</xdr:row>
      <xdr:rowOff>2122714</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394857" cy="23948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2002972</xdr:colOff>
      <xdr:row>4</xdr:row>
      <xdr:rowOff>2111829</xdr:rowOff>
    </xdr:to>
    <xdr:pic>
      <xdr:nvPicPr>
        <xdr:cNvPr id="2" name="Imag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2" y="1132115"/>
          <a:ext cx="2383971" cy="23839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10884</xdr:colOff>
      <xdr:row>2</xdr:row>
      <xdr:rowOff>206827</xdr:rowOff>
    </xdr:from>
    <xdr:to>
      <xdr:col>2</xdr:col>
      <xdr:colOff>2024743</xdr:colOff>
      <xdr:row>4</xdr:row>
      <xdr:rowOff>2122715</xdr:rowOff>
    </xdr:to>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55" y="1132113"/>
          <a:ext cx="2394859" cy="239485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2035629</xdr:colOff>
      <xdr:row>5</xdr:row>
      <xdr:rowOff>10886</xdr:rowOff>
    </xdr:to>
    <xdr:pic>
      <xdr:nvPicPr>
        <xdr:cNvPr id="2" name="Imag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416629" cy="2416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2024743</xdr:colOff>
      <xdr:row>5</xdr:row>
      <xdr:rowOff>0</xdr:rowOff>
    </xdr:to>
    <xdr:pic>
      <xdr:nvPicPr>
        <xdr:cNvPr id="2" name="Imag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405743" cy="240574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2024744</xdr:colOff>
      <xdr:row>5</xdr:row>
      <xdr:rowOff>1</xdr:rowOff>
    </xdr:to>
    <xdr:pic>
      <xdr:nvPicPr>
        <xdr:cNvPr id="2" name="Imag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632857"/>
          <a:ext cx="2405744" cy="24057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1970314</xdr:colOff>
      <xdr:row>5</xdr:row>
      <xdr:rowOff>0</xdr:rowOff>
    </xdr:to>
    <xdr:pic>
      <xdr:nvPicPr>
        <xdr:cNvPr id="3" name="Imag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2" y="1382487"/>
          <a:ext cx="2405742" cy="240574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xdr:colOff>
      <xdr:row>3</xdr:row>
      <xdr:rowOff>2</xdr:rowOff>
    </xdr:from>
    <xdr:to>
      <xdr:col>2</xdr:col>
      <xdr:colOff>1937658</xdr:colOff>
      <xdr:row>4</xdr:row>
      <xdr:rowOff>2122715</xdr:rowOff>
    </xdr:to>
    <xdr:pic>
      <xdr:nvPicPr>
        <xdr:cNvPr id="2" name="Imag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3" y="1132116"/>
          <a:ext cx="2394856" cy="2394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28572</xdr:rowOff>
    </xdr:from>
    <xdr:to>
      <xdr:col>11</xdr:col>
      <xdr:colOff>761999</xdr:colOff>
      <xdr:row>160</xdr:row>
      <xdr:rowOff>137160</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28574" y="28572"/>
          <a:ext cx="9366885" cy="257117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CA" sz="2800" b="0">
              <a:solidFill>
                <a:schemeClr val="dk1"/>
              </a:solidFill>
              <a:effectLst/>
              <a:latin typeface="Segoe UI Light" panose="020B0502040204020203" pitchFamily="34" charset="0"/>
              <a:ea typeface="+mn-ea"/>
              <a:cs typeface="Segoe UI Light" panose="020B0502040204020203" pitchFamily="34" charset="0"/>
            </a:rPr>
            <a:t>MÉTHODOLOGIE DE PRIORISATION PARTICIPATIVE DES CIBLE DES ODD</a:t>
          </a:r>
          <a:endParaRPr lang="fr-CA" sz="2800" b="0">
            <a:effectLst/>
            <a:latin typeface="Segoe UI Light" panose="020B0502040204020203" pitchFamily="34" charset="0"/>
            <a:cs typeface="Segoe UI Light" panose="020B0502040204020203" pitchFamily="34" charset="0"/>
          </a:endParaRPr>
        </a:p>
        <a:p>
          <a:r>
            <a:rPr lang="fr-CA" sz="1800" b="0">
              <a:solidFill>
                <a:schemeClr val="dk1"/>
              </a:solidFill>
              <a:effectLst/>
              <a:latin typeface="Segoe UI Light" panose="020B0502040204020203" pitchFamily="34" charset="0"/>
              <a:ea typeface="+mn-ea"/>
              <a:cs typeface="Segoe UI Light" panose="020B0502040204020203" pitchFamily="34" charset="0"/>
            </a:rPr>
            <a:t>GRILLE DE PRIORISATION DES CIBLES</a:t>
          </a:r>
          <a:r>
            <a:rPr lang="fr-CA" sz="1800" b="0" baseline="0">
              <a:solidFill>
                <a:schemeClr val="dk1"/>
              </a:solidFill>
              <a:effectLst/>
              <a:latin typeface="Segoe UI Light" panose="020B0502040204020203" pitchFamily="34" charset="0"/>
              <a:ea typeface="+mn-ea"/>
              <a:cs typeface="Segoe UI Light" panose="020B0502040204020203" pitchFamily="34" charset="0"/>
            </a:rPr>
            <a:t> DES ODD</a:t>
          </a:r>
          <a:endParaRPr lang="fr-CA" sz="1800" b="0">
            <a:effectLst/>
            <a:latin typeface="Segoe UI Light" panose="020B0502040204020203" pitchFamily="34" charset="0"/>
            <a:cs typeface="Segoe UI Light" panose="020B0502040204020203" pitchFamily="34" charset="0"/>
          </a:endParaRPr>
        </a:p>
        <a:p>
          <a:pPr eaLnBrk="1" fontAlgn="auto" latinLnBrk="0" hangingPunct="1"/>
          <a:endParaRPr lang="fr-CA" sz="1050" b="1" baseline="0">
            <a:solidFill>
              <a:schemeClr val="dk1"/>
            </a:solidFill>
            <a:effectLst/>
            <a:latin typeface="+mn-lt"/>
            <a:ea typeface="+mn-ea"/>
            <a:cs typeface="+mn-cs"/>
          </a:endParaRPr>
        </a:p>
        <a:p>
          <a:pPr eaLnBrk="1" fontAlgn="auto" latinLnBrk="0" hangingPunct="1"/>
          <a:endParaRPr lang="fr-CA" sz="1050" b="1" baseline="0">
            <a:solidFill>
              <a:schemeClr val="dk1"/>
            </a:solidFill>
            <a:effectLst/>
            <a:latin typeface="+mn-lt"/>
            <a:ea typeface="+mn-ea"/>
            <a:cs typeface="+mn-cs"/>
          </a:endParaRPr>
        </a:p>
        <a:p>
          <a:pPr eaLnBrk="1" fontAlgn="auto" latinLnBrk="0" hangingPunct="1"/>
          <a:r>
            <a:rPr lang="fr-CA" sz="1200" b="1" i="0" u="none" baseline="0">
              <a:solidFill>
                <a:schemeClr val="dk1"/>
              </a:solidFill>
              <a:effectLst/>
              <a:latin typeface="+mn-lt"/>
              <a:ea typeface="+mn-ea"/>
              <a:cs typeface="+mn-cs"/>
            </a:rPr>
            <a:t>Étapes préalables à la priorisation</a:t>
          </a:r>
          <a:endParaRPr lang="fr-CA" sz="1200" b="1" i="0" u="none">
            <a:effectLst/>
            <a:latin typeface="+mn-lt"/>
          </a:endParaRPr>
        </a:p>
        <a:p>
          <a:pPr eaLnBrk="1" fontAlgn="auto" latinLnBrk="0" hangingPunct="1"/>
          <a:r>
            <a:rPr lang="fr-CA" sz="1200">
              <a:solidFill>
                <a:schemeClr val="dk1"/>
              </a:solidFill>
              <a:effectLst/>
              <a:latin typeface="+mn-lt"/>
              <a:ea typeface="+mn-ea"/>
              <a:cs typeface="+mn-cs"/>
            </a:rPr>
            <a:t>Prioriser les cibles à l'aide</a:t>
          </a:r>
          <a:r>
            <a:rPr lang="fr-CA" sz="1200" baseline="0">
              <a:solidFill>
                <a:schemeClr val="dk1"/>
              </a:solidFill>
              <a:effectLst/>
              <a:latin typeface="+mn-lt"/>
              <a:ea typeface="+mn-ea"/>
              <a:cs typeface="+mn-cs"/>
            </a:rPr>
            <a:t> de la grille demande la réalisation de certaines étapes préalables : </a:t>
          </a:r>
        </a:p>
        <a:p>
          <a:pPr eaLnBrk="1" fontAlgn="auto" latinLnBrk="0" hangingPunct="1"/>
          <a:endParaRPr lang="fr-CA" sz="1200">
            <a:effectLst/>
            <a:latin typeface="+mn-lt"/>
          </a:endParaRPr>
        </a:p>
        <a:p>
          <a:pPr eaLnBrk="1" fontAlgn="auto" latinLnBrk="0" hangingPunct="1"/>
          <a:r>
            <a:rPr lang="fr-CA" sz="1200" baseline="0">
              <a:solidFill>
                <a:schemeClr val="dk1"/>
              </a:solidFill>
              <a:effectLst/>
              <a:latin typeface="+mn-lt"/>
              <a:ea typeface="+mn-ea"/>
              <a:cs typeface="+mn-cs"/>
            </a:rPr>
            <a:t> - Prendre connaissance des ODD et de leurs cibles.</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 - Collecter des informations sur l'état d'avancement relativement aux cibles.</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 - Renseigner l'état d'avancement des documents de planification de développement et d'autres planifications sectorielles pertinentes.</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 - Identifier les responsables de l'analyse.</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 - Identifier les membres de l'équipe d'analystes. </a:t>
          </a:r>
        </a:p>
        <a:p>
          <a:pPr eaLnBrk="1" fontAlgn="auto" latinLnBrk="0" hangingPunct="1"/>
          <a:endParaRPr lang="fr-CA" sz="1200">
            <a:effectLst/>
            <a:latin typeface="+mn-lt"/>
          </a:endParaRPr>
        </a:p>
        <a:p>
          <a:pPr eaLnBrk="1" fontAlgn="auto" latinLnBrk="0" hangingPunct="1"/>
          <a:r>
            <a:rPr lang="fr-CA" sz="1200" baseline="0">
              <a:solidFill>
                <a:schemeClr val="dk1"/>
              </a:solidFill>
              <a:effectLst/>
              <a:latin typeface="+mn-lt"/>
              <a:ea typeface="+mn-ea"/>
              <a:cs typeface="+mn-cs"/>
            </a:rPr>
            <a:t>Ces étapes préalables peuvent être faites en remplissant la page </a:t>
          </a:r>
          <a:r>
            <a:rPr lang="fr-CA" sz="1200" b="0" i="1" baseline="0">
              <a:solidFill>
                <a:schemeClr val="dk1"/>
              </a:solidFill>
              <a:effectLst/>
              <a:latin typeface="+mn-lt"/>
              <a:ea typeface="+mn-ea"/>
              <a:cs typeface="+mn-cs"/>
            </a:rPr>
            <a:t>Contexte</a:t>
          </a:r>
          <a:r>
            <a:rPr lang="fr-CA" sz="1200" baseline="0">
              <a:solidFill>
                <a:schemeClr val="dk1"/>
              </a:solidFill>
              <a:effectLst/>
              <a:latin typeface="+mn-lt"/>
              <a:ea typeface="+mn-ea"/>
              <a:cs typeface="+mn-cs"/>
            </a:rPr>
            <a:t>. </a:t>
          </a:r>
        </a:p>
        <a:p>
          <a:pPr eaLnBrk="1" fontAlgn="auto" latinLnBrk="0" hangingPunct="1"/>
          <a:endParaRPr lang="fr-CA" sz="1100">
            <a:effectLst/>
            <a:latin typeface="+mn-lt"/>
          </a:endParaRPr>
        </a:p>
        <a:p>
          <a:r>
            <a:rPr lang="fr-CA" sz="1200" baseline="0">
              <a:solidFill>
                <a:schemeClr val="dk1"/>
              </a:solidFill>
              <a:effectLst/>
              <a:latin typeface="+mn-lt"/>
              <a:ea typeface="+mn-ea"/>
              <a:cs typeface="+mn-cs"/>
            </a:rPr>
            <a:t>Par la suite, l</a:t>
          </a:r>
          <a:r>
            <a:rPr lang="fr-CA" sz="1200">
              <a:solidFill>
                <a:schemeClr val="dk1"/>
              </a:solidFill>
              <a:effectLst/>
              <a:latin typeface="+mn-lt"/>
              <a:ea typeface="+mn-ea"/>
              <a:cs typeface="+mn-cs"/>
            </a:rPr>
            <a:t>’analyse implique : </a:t>
          </a:r>
        </a:p>
        <a:p>
          <a:endParaRPr lang="fr-CA" sz="1200">
            <a:effectLst/>
            <a:latin typeface="+mn-lt"/>
          </a:endParaRPr>
        </a:p>
        <a:p>
          <a:r>
            <a:rPr lang="fr-CA" sz="1200">
              <a:solidFill>
                <a:schemeClr val="dk1"/>
              </a:solidFill>
              <a:effectLst/>
              <a:latin typeface="+mn-lt"/>
              <a:ea typeface="+mn-ea"/>
              <a:cs typeface="+mn-cs"/>
            </a:rPr>
            <a:t> - Une évaluation de l'importance de chaque cible,</a:t>
          </a:r>
          <a:r>
            <a:rPr lang="fr-CA" sz="1200" baseline="0">
              <a:solidFill>
                <a:schemeClr val="dk1"/>
              </a:solidFill>
              <a:effectLst/>
              <a:latin typeface="+mn-lt"/>
              <a:ea typeface="+mn-ea"/>
              <a:cs typeface="+mn-cs"/>
            </a:rPr>
            <a:t> pour les 17 ODD, dans le cadre spécifique de l'analyse.</a:t>
          </a:r>
          <a:endParaRPr lang="fr-CA" sz="1200">
            <a:effectLst/>
            <a:latin typeface="+mn-lt"/>
          </a:endParaRPr>
        </a:p>
        <a:p>
          <a:r>
            <a:rPr lang="fr-CA" sz="1200" baseline="0">
              <a:solidFill>
                <a:schemeClr val="dk1"/>
              </a:solidFill>
              <a:effectLst/>
              <a:latin typeface="+mn-lt"/>
              <a:ea typeface="+mn-ea"/>
              <a:cs typeface="+mn-cs"/>
            </a:rPr>
            <a:t> - L'évaluation et la documentation de l'état d'avancement dans l'atteinte de chaque cible.</a:t>
          </a:r>
          <a:endParaRPr lang="fr-CA" sz="1200">
            <a:effectLst/>
            <a:latin typeface="+mn-lt"/>
          </a:endParaRPr>
        </a:p>
        <a:p>
          <a:r>
            <a:rPr lang="fr-CA" sz="1200" baseline="0">
              <a:solidFill>
                <a:schemeClr val="dk1"/>
              </a:solidFill>
              <a:effectLst/>
              <a:latin typeface="+mn-lt"/>
              <a:ea typeface="+mn-ea"/>
              <a:cs typeface="+mn-cs"/>
            </a:rPr>
            <a:t> - L'évaluation du niveau de compétences pour chaque cible.</a:t>
          </a:r>
          <a:endParaRPr lang="fr-CA" sz="1200">
            <a:effectLst/>
            <a:latin typeface="+mn-lt"/>
          </a:endParaRPr>
        </a:p>
        <a:p>
          <a:r>
            <a:rPr lang="fr-CA" sz="1200" baseline="0">
              <a:solidFill>
                <a:schemeClr val="dk1"/>
              </a:solidFill>
              <a:effectLst/>
              <a:latin typeface="+mn-lt"/>
              <a:ea typeface="+mn-ea"/>
              <a:cs typeface="+mn-cs"/>
            </a:rPr>
            <a:t> - La </a:t>
          </a:r>
          <a:r>
            <a:rPr lang="fr-CA" sz="1200">
              <a:solidFill>
                <a:schemeClr val="dk1"/>
              </a:solidFill>
              <a:effectLst/>
              <a:latin typeface="+mn-lt"/>
              <a:ea typeface="+mn-ea"/>
              <a:cs typeface="+mn-cs"/>
            </a:rPr>
            <a:t>recherche</a:t>
          </a:r>
          <a:r>
            <a:rPr lang="fr-CA" sz="1200" baseline="0">
              <a:solidFill>
                <a:schemeClr val="dk1"/>
              </a:solidFill>
              <a:effectLst/>
              <a:latin typeface="+mn-lt"/>
              <a:ea typeface="+mn-ea"/>
              <a:cs typeface="+mn-cs"/>
            </a:rPr>
            <a:t> </a:t>
          </a:r>
          <a:r>
            <a:rPr lang="fr-CA" sz="1200">
              <a:solidFill>
                <a:schemeClr val="dk1"/>
              </a:solidFill>
              <a:effectLst/>
              <a:latin typeface="+mn-lt"/>
              <a:ea typeface="+mn-ea"/>
              <a:cs typeface="+mn-cs"/>
            </a:rPr>
            <a:t>des</a:t>
          </a:r>
          <a:r>
            <a:rPr lang="fr-CA" sz="1200" baseline="0">
              <a:solidFill>
                <a:schemeClr val="dk1"/>
              </a:solidFill>
              <a:effectLst/>
              <a:latin typeface="+mn-lt"/>
              <a:ea typeface="+mn-ea"/>
              <a:cs typeface="+mn-cs"/>
            </a:rPr>
            <a:t> actions ou des </a:t>
          </a:r>
          <a:r>
            <a:rPr lang="fr-CA" sz="1200">
              <a:solidFill>
                <a:schemeClr val="dk1"/>
              </a:solidFill>
              <a:effectLst/>
              <a:latin typeface="+mn-lt"/>
              <a:ea typeface="+mn-ea"/>
              <a:cs typeface="+mn-cs"/>
            </a:rPr>
            <a:t>stratégies pour inscrire les cibles prioritaires dans la planification.</a:t>
          </a:r>
        </a:p>
        <a:p>
          <a:endParaRPr lang="fr-CA" sz="1200">
            <a:effectLst/>
            <a:latin typeface="+mn-lt"/>
          </a:endParaRPr>
        </a:p>
        <a:p>
          <a:r>
            <a:rPr lang="fr-CA" sz="1200" baseline="0">
              <a:solidFill>
                <a:schemeClr val="dk1"/>
              </a:solidFill>
              <a:effectLst/>
              <a:latin typeface="+mn-lt"/>
              <a:ea typeface="+mn-ea"/>
              <a:cs typeface="+mn-cs"/>
            </a:rPr>
            <a:t>Cette analyse doit être faite pour l'ensemble des cibles (ou applicables à l'échelle locale, selon le niveau d'analyse) des 17 ODD. </a:t>
          </a:r>
          <a:r>
            <a:rPr lang="fr-CA" sz="1200">
              <a:solidFill>
                <a:schemeClr val="dk1"/>
              </a:solidFill>
              <a:effectLst/>
              <a:latin typeface="+mn-lt"/>
              <a:ea typeface="+mn-ea"/>
              <a:cs typeface="+mn-cs"/>
            </a:rPr>
            <a:t>Voici comment procéder pour réaliser chaque étape. </a:t>
          </a:r>
          <a:endParaRPr lang="fr-CA" sz="1200">
            <a:effectLst/>
            <a:latin typeface="+mn-lt"/>
          </a:endParaRPr>
        </a:p>
        <a:p>
          <a:endParaRPr lang="fr-CA" sz="1200" b="1" i="1">
            <a:solidFill>
              <a:schemeClr val="dk1"/>
            </a:solidFill>
            <a:effectLst/>
            <a:latin typeface="+mn-lt"/>
            <a:ea typeface="+mn-ea"/>
            <a:cs typeface="+mn-cs"/>
          </a:endParaRPr>
        </a:p>
        <a:p>
          <a:endParaRPr lang="fr-CA" sz="1200" b="1" i="1">
            <a:solidFill>
              <a:schemeClr val="dk1"/>
            </a:solidFill>
            <a:effectLst/>
            <a:latin typeface="+mn-lt"/>
            <a:ea typeface="+mn-ea"/>
            <a:cs typeface="+mn-cs"/>
          </a:endParaRPr>
        </a:p>
        <a:p>
          <a:r>
            <a:rPr lang="fr-CA" sz="1200" b="1" i="0">
              <a:solidFill>
                <a:schemeClr val="dk1"/>
              </a:solidFill>
              <a:effectLst/>
              <a:latin typeface="+mn-lt"/>
              <a:ea typeface="+mn-ea"/>
              <a:cs typeface="+mn-cs"/>
            </a:rPr>
            <a:t>Importance des cibles</a:t>
          </a:r>
          <a:endParaRPr lang="fr-CA" sz="1200" i="0">
            <a:effectLst/>
            <a:latin typeface="+mn-lt"/>
          </a:endParaRPr>
        </a:p>
        <a:p>
          <a:pPr eaLnBrk="1" fontAlgn="auto" latinLnBrk="0" hangingPunct="1"/>
          <a:r>
            <a:rPr lang="fr-CA" sz="1200" baseline="0">
              <a:solidFill>
                <a:schemeClr val="dk1"/>
              </a:solidFill>
              <a:effectLst/>
              <a:latin typeface="+mn-lt"/>
              <a:ea typeface="+mn-ea"/>
              <a:cs typeface="+mn-cs"/>
            </a:rPr>
            <a:t>La première opération consiste à préciser les menaces (ou risques) et les opportunités qui pourraient être associées à chacune des cibles. Les menaces et les opportunités peuvent être liées à des spécificités nationales ou locales, à des pressions externes, à des contextes temporaires ou permanents. Il s'agit d'inscrire ces éléments dans la colonne correspondante.</a:t>
          </a:r>
          <a:endParaRPr lang="fr-CA" sz="1200">
            <a:effectLst/>
            <a:latin typeface="+mn-lt"/>
          </a:endParaRPr>
        </a:p>
        <a:p>
          <a:endParaRPr lang="fr-CA" sz="1200" b="1" i="0">
            <a:solidFill>
              <a:schemeClr val="dk1"/>
            </a:solidFill>
            <a:effectLst/>
            <a:latin typeface="+mn-lt"/>
            <a:ea typeface="+mn-ea"/>
            <a:cs typeface="+mn-cs"/>
          </a:endParaRPr>
        </a:p>
        <a:p>
          <a:r>
            <a:rPr lang="fr-CA" sz="1200" b="1" i="0">
              <a:solidFill>
                <a:schemeClr val="dk1"/>
              </a:solidFill>
              <a:effectLst/>
              <a:latin typeface="+mn-lt"/>
              <a:ea typeface="+mn-ea"/>
              <a:cs typeface="+mn-cs"/>
            </a:rPr>
            <a:t>Les opportunités</a:t>
          </a:r>
          <a:r>
            <a:rPr lang="fr-CA" sz="1200" i="0">
              <a:solidFill>
                <a:schemeClr val="dk1"/>
              </a:solidFill>
              <a:effectLst/>
              <a:latin typeface="+mn-lt"/>
              <a:ea typeface="+mn-ea"/>
              <a:cs typeface="+mn-cs"/>
            </a:rPr>
            <a:t> sont les facteurs externes</a:t>
          </a:r>
          <a:r>
            <a:rPr lang="fr-CA" sz="1200" i="0" baseline="0">
              <a:solidFill>
                <a:schemeClr val="dk1"/>
              </a:solidFill>
              <a:effectLst/>
              <a:latin typeface="+mn-lt"/>
              <a:ea typeface="+mn-ea"/>
              <a:cs typeface="+mn-cs"/>
            </a:rPr>
            <a:t> </a:t>
          </a:r>
          <a:r>
            <a:rPr lang="fr-CA" sz="1200" i="0">
              <a:solidFill>
                <a:schemeClr val="dk1"/>
              </a:solidFill>
              <a:effectLst/>
              <a:latin typeface="+mn-lt"/>
              <a:ea typeface="+mn-ea"/>
              <a:cs typeface="+mn-cs"/>
            </a:rPr>
            <a:t>qui sont susceptibles d’apporter un appui à l'atteinte de la cible. </a:t>
          </a:r>
          <a:endParaRPr lang="fr-CA" sz="1200">
            <a:effectLst/>
            <a:latin typeface="+mn-lt"/>
          </a:endParaRPr>
        </a:p>
        <a:p>
          <a:r>
            <a:rPr lang="fr-CA" sz="1200" b="1" i="0">
              <a:solidFill>
                <a:schemeClr val="dk1"/>
              </a:solidFill>
              <a:effectLst/>
              <a:latin typeface="+mn-lt"/>
              <a:ea typeface="+mn-ea"/>
              <a:cs typeface="+mn-cs"/>
            </a:rPr>
            <a:t>Les menaces</a:t>
          </a:r>
          <a:r>
            <a:rPr lang="fr-CA" sz="1200" i="0">
              <a:solidFill>
                <a:schemeClr val="dk1"/>
              </a:solidFill>
              <a:effectLst/>
              <a:latin typeface="+mn-lt"/>
              <a:ea typeface="+mn-ea"/>
              <a:cs typeface="+mn-cs"/>
            </a:rPr>
            <a:t> sont les facteurs externes</a:t>
          </a:r>
          <a:r>
            <a:rPr lang="fr-CA" sz="1200" i="0" baseline="0">
              <a:solidFill>
                <a:schemeClr val="dk1"/>
              </a:solidFill>
              <a:effectLst/>
              <a:latin typeface="+mn-lt"/>
              <a:ea typeface="+mn-ea"/>
              <a:cs typeface="+mn-cs"/>
            </a:rPr>
            <a:t> </a:t>
          </a:r>
          <a:r>
            <a:rPr lang="fr-CA" sz="1200" i="0">
              <a:solidFill>
                <a:schemeClr val="dk1"/>
              </a:solidFill>
              <a:effectLst/>
              <a:latin typeface="+mn-lt"/>
              <a:ea typeface="+mn-ea"/>
              <a:cs typeface="+mn-cs"/>
            </a:rPr>
            <a:t>qui échappent à votre contrôle, qui peuvent avoir une incidence négative sur la cible et remettre en question la réalisation de ses objectifs.</a:t>
          </a:r>
          <a:endParaRPr lang="fr-CA" sz="1200">
            <a:effectLst/>
            <a:latin typeface="+mn-lt"/>
          </a:endParaRPr>
        </a:p>
        <a:p>
          <a:pPr eaLnBrk="1" fontAlgn="auto" latinLnBrk="0" hangingPunct="1"/>
          <a:endParaRPr lang="fr-CA" sz="1200">
            <a:solidFill>
              <a:schemeClr val="dk1"/>
            </a:solidFill>
            <a:effectLst/>
            <a:latin typeface="+mn-lt"/>
            <a:ea typeface="+mn-ea"/>
            <a:cs typeface="+mn-cs"/>
          </a:endParaRPr>
        </a:p>
        <a:p>
          <a:pPr eaLnBrk="1" fontAlgn="auto" latinLnBrk="0" hangingPunct="1"/>
          <a:r>
            <a:rPr lang="fr-CA" sz="1200">
              <a:solidFill>
                <a:schemeClr val="dk1"/>
              </a:solidFill>
              <a:effectLst/>
              <a:latin typeface="+mn-lt"/>
              <a:ea typeface="+mn-ea"/>
              <a:cs typeface="+mn-cs"/>
            </a:rPr>
            <a:t>Il convient ensuite de pondérer chaque cible en fonction de son importance au niveau d'analyse</a:t>
          </a:r>
          <a:r>
            <a:rPr lang="fr-CA" sz="1200" baseline="0">
              <a:solidFill>
                <a:schemeClr val="dk1"/>
              </a:solidFill>
              <a:effectLst/>
              <a:latin typeface="+mn-lt"/>
              <a:ea typeface="+mn-ea"/>
              <a:cs typeface="+mn-cs"/>
            </a:rPr>
            <a:t> déterminé</a:t>
          </a:r>
          <a:r>
            <a:rPr lang="fr-CA" sz="1200">
              <a:solidFill>
                <a:schemeClr val="dk1"/>
              </a:solidFill>
              <a:effectLst/>
              <a:latin typeface="+mn-lt"/>
              <a:ea typeface="+mn-ea"/>
              <a:cs typeface="+mn-cs"/>
            </a:rPr>
            <a:t>. Chaque</a:t>
          </a:r>
          <a:r>
            <a:rPr lang="fr-CA" sz="1200" baseline="0">
              <a:solidFill>
                <a:schemeClr val="dk1"/>
              </a:solidFill>
              <a:effectLst/>
              <a:latin typeface="+mn-lt"/>
              <a:ea typeface="+mn-ea"/>
              <a:cs typeface="+mn-cs"/>
            </a:rPr>
            <a:t> pays ou collectivité a ses particularités et ses enjeux spécifiques en matière de développement durable. La pondération permet d'identifier les cibles sur lesquelles l'attention doit porter en priorité. </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En fonction des enjeux spécifiques, déterminez l'importance que vous accordez à cette cible. </a:t>
          </a:r>
          <a:endParaRPr lang="fr-CA" sz="1200">
            <a:effectLst/>
            <a:latin typeface="+mn-lt"/>
          </a:endParaRPr>
        </a:p>
        <a:p>
          <a:pPr eaLnBrk="1" fontAlgn="auto" latinLnBrk="0" hangingPunct="1"/>
          <a:endParaRPr lang="fr-CA" sz="1200" baseline="0">
            <a:solidFill>
              <a:schemeClr val="dk1"/>
            </a:solidFill>
            <a:effectLst/>
            <a:latin typeface="+mn-lt"/>
            <a:ea typeface="+mn-ea"/>
            <a:cs typeface="+mn-cs"/>
          </a:endParaRPr>
        </a:p>
        <a:p>
          <a:pPr eaLnBrk="1" fontAlgn="auto" latinLnBrk="0" hangingPunct="1"/>
          <a:r>
            <a:rPr lang="fr-CA" sz="1200" baseline="0">
              <a:solidFill>
                <a:schemeClr val="dk1"/>
              </a:solidFill>
              <a:effectLst/>
              <a:latin typeface="+mn-lt"/>
              <a:ea typeface="+mn-ea"/>
              <a:cs typeface="+mn-cs"/>
            </a:rPr>
            <a:t>Les valeurs numérales de 0 à 3 sont utilisées pour déterminer l’importance de chaque cible.</a:t>
          </a:r>
          <a:endParaRPr lang="fr-CA" sz="1200">
            <a:effectLst/>
            <a:latin typeface="+mn-lt"/>
          </a:endParaRPr>
        </a:p>
        <a:p>
          <a:pPr eaLnBrk="1" fontAlgn="auto" latinLnBrk="0" hangingPunct="1"/>
          <a:endParaRPr lang="fr-CA" sz="1200" b="1" baseline="0">
            <a:solidFill>
              <a:schemeClr val="dk1"/>
            </a:solidFill>
            <a:effectLst/>
            <a:latin typeface="+mn-lt"/>
            <a:ea typeface="+mn-ea"/>
            <a:cs typeface="+mn-cs"/>
          </a:endParaRPr>
        </a:p>
        <a:p>
          <a:pPr eaLnBrk="1" fontAlgn="auto" latinLnBrk="0" hangingPunct="1"/>
          <a:r>
            <a:rPr lang="fr-CA" sz="1200" b="1" baseline="0">
              <a:solidFill>
                <a:schemeClr val="dk1"/>
              </a:solidFill>
              <a:effectLst/>
              <a:latin typeface="+mn-lt"/>
              <a:ea typeface="+mn-ea"/>
              <a:cs typeface="+mn-cs"/>
            </a:rPr>
            <a:t>0</a:t>
          </a:r>
          <a:r>
            <a:rPr lang="fr-CA" sz="1200" baseline="0">
              <a:solidFill>
                <a:schemeClr val="dk1"/>
              </a:solidFill>
              <a:effectLst/>
              <a:latin typeface="+mn-lt"/>
              <a:ea typeface="+mn-ea"/>
              <a:cs typeface="+mn-cs"/>
            </a:rPr>
            <a:t> -  Cible </a:t>
          </a:r>
          <a:r>
            <a:rPr lang="fr-CA" sz="1200" b="1" baseline="0">
              <a:solidFill>
                <a:schemeClr val="dk1"/>
              </a:solidFill>
              <a:effectLst/>
              <a:latin typeface="+mn-lt"/>
              <a:ea typeface="+mn-ea"/>
              <a:cs typeface="+mn-cs"/>
            </a:rPr>
            <a:t>non applicable</a:t>
          </a:r>
          <a:r>
            <a:rPr lang="fr-CA" sz="1200" baseline="0">
              <a:solidFill>
                <a:schemeClr val="dk1"/>
              </a:solidFill>
              <a:effectLst/>
              <a:latin typeface="+mn-lt"/>
              <a:ea typeface="+mn-ea"/>
              <a:cs typeface="+mn-cs"/>
            </a:rPr>
            <a:t>.</a:t>
          </a:r>
          <a:endParaRPr lang="fr-CA" sz="1200">
            <a:effectLst/>
            <a:latin typeface="+mn-lt"/>
          </a:endParaRPr>
        </a:p>
        <a:p>
          <a:pPr eaLnBrk="1" fontAlgn="auto" latinLnBrk="0" hangingPunct="1"/>
          <a:r>
            <a:rPr lang="fr-CA" sz="1200" b="1" baseline="0">
              <a:solidFill>
                <a:schemeClr val="dk1"/>
              </a:solidFill>
              <a:effectLst/>
              <a:latin typeface="+mn-lt"/>
              <a:ea typeface="+mn-ea"/>
              <a:cs typeface="+mn-cs"/>
            </a:rPr>
            <a:t>1</a:t>
          </a:r>
          <a:r>
            <a:rPr lang="fr-CA" sz="1200" baseline="0">
              <a:solidFill>
                <a:schemeClr val="dk1"/>
              </a:solidFill>
              <a:effectLst/>
              <a:latin typeface="+mn-lt"/>
              <a:ea typeface="+mn-ea"/>
              <a:cs typeface="+mn-cs"/>
            </a:rPr>
            <a:t>  - Cible dont l'atteinte est jugée </a:t>
          </a:r>
          <a:r>
            <a:rPr lang="fr-CA" sz="1200" b="1" baseline="0">
              <a:solidFill>
                <a:schemeClr val="dk1"/>
              </a:solidFill>
              <a:effectLst/>
              <a:latin typeface="+mn-lt"/>
              <a:ea typeface="+mn-ea"/>
              <a:cs typeface="+mn-cs"/>
            </a:rPr>
            <a:t>peu importante</a:t>
          </a:r>
          <a:r>
            <a:rPr lang="fr-CA" sz="1200" baseline="0">
              <a:solidFill>
                <a:schemeClr val="dk1"/>
              </a:solidFill>
              <a:effectLst/>
              <a:latin typeface="+mn-lt"/>
              <a:ea typeface="+mn-ea"/>
              <a:cs typeface="+mn-cs"/>
            </a:rPr>
            <a:t>.</a:t>
          </a:r>
          <a:endParaRPr lang="fr-CA" sz="1200">
            <a:effectLst/>
            <a:latin typeface="+mn-lt"/>
          </a:endParaRPr>
        </a:p>
        <a:p>
          <a:pPr eaLnBrk="1" fontAlgn="auto" latinLnBrk="0" hangingPunct="1"/>
          <a:r>
            <a:rPr lang="fr-CA" sz="1200" b="1" baseline="0">
              <a:solidFill>
                <a:schemeClr val="dk1"/>
              </a:solidFill>
              <a:effectLst/>
              <a:latin typeface="+mn-lt"/>
              <a:ea typeface="+mn-ea"/>
              <a:cs typeface="+mn-cs"/>
            </a:rPr>
            <a:t>2</a:t>
          </a:r>
          <a:r>
            <a:rPr lang="fr-CA" sz="1200" baseline="0">
              <a:solidFill>
                <a:schemeClr val="dk1"/>
              </a:solidFill>
              <a:effectLst/>
              <a:latin typeface="+mn-lt"/>
              <a:ea typeface="+mn-ea"/>
              <a:cs typeface="+mn-cs"/>
            </a:rPr>
            <a:t>  - Cible dont l'atteinte est jugée </a:t>
          </a:r>
          <a:r>
            <a:rPr lang="fr-CA" sz="1200" b="1" baseline="0">
              <a:solidFill>
                <a:schemeClr val="dk1"/>
              </a:solidFill>
              <a:effectLst/>
              <a:latin typeface="+mn-lt"/>
              <a:ea typeface="+mn-ea"/>
              <a:cs typeface="+mn-cs"/>
            </a:rPr>
            <a:t>importante</a:t>
          </a:r>
          <a:r>
            <a:rPr lang="fr-CA" sz="1200" baseline="0">
              <a:solidFill>
                <a:schemeClr val="dk1"/>
              </a:solidFill>
              <a:effectLst/>
              <a:latin typeface="+mn-lt"/>
              <a:ea typeface="+mn-ea"/>
              <a:cs typeface="+mn-cs"/>
            </a:rPr>
            <a:t>.</a:t>
          </a:r>
          <a:endParaRPr lang="fr-CA" sz="1200">
            <a:effectLst/>
            <a:latin typeface="+mn-lt"/>
          </a:endParaRPr>
        </a:p>
        <a:p>
          <a:pPr eaLnBrk="1" fontAlgn="auto" latinLnBrk="0" hangingPunct="1"/>
          <a:r>
            <a:rPr lang="fr-CA" sz="1200" b="1" baseline="0">
              <a:solidFill>
                <a:schemeClr val="dk1"/>
              </a:solidFill>
              <a:effectLst/>
              <a:latin typeface="+mn-lt"/>
              <a:ea typeface="+mn-ea"/>
              <a:cs typeface="+mn-cs"/>
            </a:rPr>
            <a:t>3</a:t>
          </a:r>
          <a:r>
            <a:rPr lang="fr-CA" sz="1200" baseline="0">
              <a:solidFill>
                <a:schemeClr val="dk1"/>
              </a:solidFill>
              <a:effectLst/>
              <a:latin typeface="+mn-lt"/>
              <a:ea typeface="+mn-ea"/>
              <a:cs typeface="+mn-cs"/>
            </a:rPr>
            <a:t>  - Cible dont l'atteinte est </a:t>
          </a:r>
          <a:r>
            <a:rPr lang="fr-CA" sz="1200" b="1" baseline="0">
              <a:solidFill>
                <a:schemeClr val="dk1"/>
              </a:solidFill>
              <a:effectLst/>
              <a:latin typeface="+mn-lt"/>
              <a:ea typeface="+mn-ea"/>
              <a:cs typeface="+mn-cs"/>
            </a:rPr>
            <a:t>très importante</a:t>
          </a:r>
          <a:r>
            <a:rPr lang="fr-CA" sz="1200" baseline="0">
              <a:solidFill>
                <a:schemeClr val="dk1"/>
              </a:solidFill>
              <a:effectLst/>
              <a:latin typeface="+mn-lt"/>
              <a:ea typeface="+mn-ea"/>
              <a:cs typeface="+mn-cs"/>
            </a:rPr>
            <a:t>.</a:t>
          </a:r>
          <a:endParaRPr lang="fr-CA" sz="1200">
            <a:effectLst/>
            <a:latin typeface="+mn-lt"/>
          </a:endParaRPr>
        </a:p>
        <a:p>
          <a:endParaRPr lang="fr-CA" sz="1200" b="1" i="1">
            <a:solidFill>
              <a:schemeClr val="dk1"/>
            </a:solidFill>
            <a:effectLst/>
            <a:latin typeface="+mn-lt"/>
            <a:ea typeface="+mn-ea"/>
            <a:cs typeface="+mn-cs"/>
          </a:endParaRPr>
        </a:p>
        <a:p>
          <a:endParaRPr lang="fr-CA" sz="1200" b="1" i="1">
            <a:solidFill>
              <a:schemeClr val="dk1"/>
            </a:solidFill>
            <a:effectLst/>
            <a:latin typeface="+mn-lt"/>
            <a:ea typeface="+mn-ea"/>
            <a:cs typeface="+mn-cs"/>
          </a:endParaRPr>
        </a:p>
        <a:p>
          <a:r>
            <a:rPr lang="fr-CA" sz="1200" b="1" i="0">
              <a:solidFill>
                <a:schemeClr val="dk1"/>
              </a:solidFill>
              <a:effectLst/>
              <a:latin typeface="+mn-lt"/>
              <a:ea typeface="+mn-ea"/>
              <a:cs typeface="+mn-cs"/>
            </a:rPr>
            <a:t>Performance</a:t>
          </a:r>
          <a:r>
            <a:rPr lang="fr-CA" sz="1200" b="1" i="0" baseline="0">
              <a:solidFill>
                <a:schemeClr val="dk1"/>
              </a:solidFill>
              <a:effectLst/>
              <a:latin typeface="+mn-lt"/>
              <a:ea typeface="+mn-ea"/>
              <a:cs typeface="+mn-cs"/>
            </a:rPr>
            <a:t> actuelle </a:t>
          </a:r>
          <a:endParaRPr lang="fr-CA" sz="1200" i="0">
            <a:effectLst/>
            <a:latin typeface="+mn-lt"/>
          </a:endParaRPr>
        </a:p>
        <a:p>
          <a:pPr fontAlgn="base"/>
          <a:r>
            <a:rPr lang="fr-CA" sz="1200">
              <a:solidFill>
                <a:schemeClr val="dk1"/>
              </a:solidFill>
              <a:effectLst/>
              <a:latin typeface="+mn-lt"/>
              <a:ea typeface="+mn-ea"/>
              <a:cs typeface="+mn-cs"/>
            </a:rPr>
            <a:t>Une fois que l'importance de chaque</a:t>
          </a:r>
          <a:r>
            <a:rPr lang="fr-CA" sz="1200" baseline="0">
              <a:solidFill>
                <a:schemeClr val="dk1"/>
              </a:solidFill>
              <a:effectLst/>
              <a:latin typeface="+mn-lt"/>
              <a:ea typeface="+mn-ea"/>
              <a:cs typeface="+mn-cs"/>
            </a:rPr>
            <a:t> cible a été déterminée</a:t>
          </a:r>
          <a:r>
            <a:rPr lang="fr-CA" sz="1200">
              <a:solidFill>
                <a:schemeClr val="dk1"/>
              </a:solidFill>
              <a:effectLst/>
              <a:latin typeface="+mn-lt"/>
              <a:ea typeface="+mn-ea"/>
              <a:cs typeface="+mn-cs"/>
            </a:rPr>
            <a:t>, il faut évaluer la performance au regard de chacune des cibles. </a:t>
          </a:r>
          <a:endParaRPr lang="fr-CA" sz="1200">
            <a:effectLst/>
            <a:latin typeface="+mn-lt"/>
          </a:endParaRPr>
        </a:p>
        <a:p>
          <a:pPr fontAlgn="base"/>
          <a:r>
            <a:rPr lang="fr-CA" sz="1200">
              <a:solidFill>
                <a:schemeClr val="dk1"/>
              </a:solidFill>
              <a:effectLst/>
              <a:latin typeface="+mn-lt"/>
              <a:ea typeface="+mn-ea"/>
              <a:cs typeface="+mn-cs"/>
            </a:rPr>
            <a:t>Les valeurs numérales de 1 à 4 sont utilisées pour déterminer le niveau de performance actuel.</a:t>
          </a:r>
          <a:endParaRPr lang="fr-CA" sz="1200">
            <a:effectLst/>
            <a:latin typeface="+mn-lt"/>
          </a:endParaRPr>
        </a:p>
        <a:p>
          <a:pPr fontAlgn="base"/>
          <a:endParaRPr lang="fr-CA" sz="1200" b="1">
            <a:solidFill>
              <a:schemeClr val="dk1"/>
            </a:solidFill>
            <a:effectLst/>
            <a:latin typeface="+mn-lt"/>
            <a:ea typeface="+mn-ea"/>
            <a:cs typeface="+mn-cs"/>
          </a:endParaRPr>
        </a:p>
        <a:p>
          <a:pPr fontAlgn="base"/>
          <a:r>
            <a:rPr lang="fr-CA" sz="1200" b="1">
              <a:solidFill>
                <a:schemeClr val="dk1"/>
              </a:solidFill>
              <a:effectLst/>
              <a:latin typeface="+mn-lt"/>
              <a:ea typeface="+mn-ea"/>
              <a:cs typeface="+mn-cs"/>
            </a:rPr>
            <a:t>1</a:t>
          </a:r>
          <a:r>
            <a:rPr lang="fr-CA" sz="1200">
              <a:solidFill>
                <a:schemeClr val="dk1"/>
              </a:solidFill>
              <a:effectLst/>
              <a:latin typeface="+mn-lt"/>
              <a:ea typeface="+mn-ea"/>
              <a:cs typeface="+mn-cs"/>
            </a:rPr>
            <a:t> - Cette cible n'est </a:t>
          </a:r>
          <a:r>
            <a:rPr lang="fr-CA" sz="1200" b="1">
              <a:solidFill>
                <a:schemeClr val="dk1"/>
              </a:solidFill>
              <a:effectLst/>
              <a:latin typeface="+mn-lt"/>
              <a:ea typeface="+mn-ea"/>
              <a:cs typeface="+mn-cs"/>
            </a:rPr>
            <a:t>pas du tout atteinte</a:t>
          </a:r>
          <a:endParaRPr lang="fr-CA" sz="1200">
            <a:effectLst/>
            <a:latin typeface="+mn-lt"/>
          </a:endParaRPr>
        </a:p>
        <a:p>
          <a:pPr fontAlgn="base"/>
          <a:r>
            <a:rPr lang="fr-CA" sz="1200">
              <a:solidFill>
                <a:schemeClr val="dk1"/>
              </a:solidFill>
              <a:effectLst/>
              <a:latin typeface="+mn-lt"/>
              <a:ea typeface="+mn-ea"/>
              <a:cs typeface="+mn-cs"/>
            </a:rPr>
            <a:t>La situation relative à cette cible est jugée problématique, la situation est inconfortable et il est nécessaire d'apporter des correctifs.</a:t>
          </a:r>
          <a:endParaRPr lang="fr-CA" sz="1200">
            <a:effectLst/>
            <a:latin typeface="+mn-lt"/>
          </a:endParaRPr>
        </a:p>
        <a:p>
          <a:pPr fontAlgn="base"/>
          <a:endParaRPr lang="fr-CA" sz="1200" b="1">
            <a:solidFill>
              <a:schemeClr val="dk1"/>
            </a:solidFill>
            <a:effectLst/>
            <a:latin typeface="+mn-lt"/>
            <a:ea typeface="+mn-ea"/>
            <a:cs typeface="+mn-cs"/>
          </a:endParaRPr>
        </a:p>
        <a:p>
          <a:pPr fontAlgn="base"/>
          <a:r>
            <a:rPr lang="fr-CA" sz="1200" b="1">
              <a:solidFill>
                <a:schemeClr val="dk1"/>
              </a:solidFill>
              <a:effectLst/>
              <a:latin typeface="+mn-lt"/>
              <a:ea typeface="+mn-ea"/>
              <a:cs typeface="+mn-cs"/>
            </a:rPr>
            <a:t>2</a:t>
          </a:r>
          <a:r>
            <a:rPr lang="fr-CA" sz="1200">
              <a:solidFill>
                <a:schemeClr val="dk1"/>
              </a:solidFill>
              <a:effectLst/>
              <a:latin typeface="+mn-lt"/>
              <a:ea typeface="+mn-ea"/>
              <a:cs typeface="+mn-cs"/>
            </a:rPr>
            <a:t> - Cette cible est </a:t>
          </a:r>
          <a:r>
            <a:rPr lang="fr-CA" sz="1200" b="1">
              <a:solidFill>
                <a:schemeClr val="dk1"/>
              </a:solidFill>
              <a:effectLst/>
              <a:latin typeface="+mn-lt"/>
              <a:ea typeface="+mn-ea"/>
              <a:cs typeface="+mn-cs"/>
            </a:rPr>
            <a:t>atteinte en partie</a:t>
          </a:r>
          <a:endParaRPr lang="fr-CA" sz="1200">
            <a:effectLst/>
            <a:latin typeface="+mn-lt"/>
          </a:endParaRPr>
        </a:p>
        <a:p>
          <a:pPr fontAlgn="base"/>
          <a:r>
            <a:rPr lang="fr-CA" sz="1200">
              <a:solidFill>
                <a:schemeClr val="dk1"/>
              </a:solidFill>
              <a:effectLst/>
              <a:latin typeface="+mn-lt"/>
              <a:ea typeface="+mn-ea"/>
              <a:cs typeface="+mn-cs"/>
            </a:rPr>
            <a:t>La situation relative à cette cible est jugée perfectible, la situation est relativement inconfortable, il serait aisé d'imaginer des pistes d'amélioration.</a:t>
          </a:r>
          <a:endParaRPr lang="fr-CA" sz="1200">
            <a:effectLst/>
            <a:latin typeface="+mn-lt"/>
          </a:endParaRPr>
        </a:p>
        <a:p>
          <a:pPr fontAlgn="base"/>
          <a:endParaRPr lang="fr-CA" sz="1200" b="1">
            <a:solidFill>
              <a:schemeClr val="dk1"/>
            </a:solidFill>
            <a:effectLst/>
            <a:latin typeface="+mn-lt"/>
            <a:ea typeface="+mn-ea"/>
            <a:cs typeface="+mn-cs"/>
          </a:endParaRPr>
        </a:p>
        <a:p>
          <a:pPr fontAlgn="base"/>
          <a:r>
            <a:rPr lang="fr-CA" sz="1200" b="1">
              <a:solidFill>
                <a:schemeClr val="dk1"/>
              </a:solidFill>
              <a:effectLst/>
              <a:latin typeface="+mn-lt"/>
              <a:ea typeface="+mn-ea"/>
              <a:cs typeface="+mn-cs"/>
            </a:rPr>
            <a:t>3</a:t>
          </a:r>
          <a:r>
            <a:rPr lang="fr-CA" sz="1200">
              <a:solidFill>
                <a:schemeClr val="dk1"/>
              </a:solidFill>
              <a:effectLst/>
              <a:latin typeface="+mn-lt"/>
              <a:ea typeface="+mn-ea"/>
              <a:cs typeface="+mn-cs"/>
            </a:rPr>
            <a:t> - Cette cible est </a:t>
          </a:r>
          <a:r>
            <a:rPr lang="fr-CA" sz="1200" b="1">
              <a:solidFill>
                <a:schemeClr val="dk1"/>
              </a:solidFill>
              <a:effectLst/>
              <a:latin typeface="+mn-lt"/>
              <a:ea typeface="+mn-ea"/>
              <a:cs typeface="+mn-cs"/>
            </a:rPr>
            <a:t>en voie d'être atteinte</a:t>
          </a:r>
          <a:endParaRPr lang="fr-CA" sz="1200">
            <a:effectLst/>
            <a:latin typeface="+mn-lt"/>
          </a:endParaRPr>
        </a:p>
        <a:p>
          <a:pPr fontAlgn="base"/>
          <a:r>
            <a:rPr lang="fr-CA" sz="1200">
              <a:solidFill>
                <a:schemeClr val="dk1"/>
              </a:solidFill>
              <a:effectLst/>
              <a:latin typeface="+mn-lt"/>
              <a:ea typeface="+mn-ea"/>
              <a:cs typeface="+mn-cs"/>
            </a:rPr>
            <a:t>La situation relative à cette cible est jugée satisfaisante, la situation est confortable, sans être parfaite, des améliorations sont encore possibles.</a:t>
          </a:r>
          <a:endParaRPr lang="fr-CA" sz="1200">
            <a:effectLst/>
            <a:latin typeface="+mn-lt"/>
          </a:endParaRPr>
        </a:p>
        <a:p>
          <a:pPr fontAlgn="base"/>
          <a:endParaRPr lang="fr-CA" sz="1200" b="1">
            <a:solidFill>
              <a:schemeClr val="dk1"/>
            </a:solidFill>
            <a:effectLst/>
            <a:latin typeface="+mn-lt"/>
            <a:ea typeface="+mn-ea"/>
            <a:cs typeface="+mn-cs"/>
          </a:endParaRPr>
        </a:p>
        <a:p>
          <a:pPr fontAlgn="base"/>
          <a:r>
            <a:rPr lang="fr-CA" sz="1200" b="1">
              <a:solidFill>
                <a:schemeClr val="dk1"/>
              </a:solidFill>
              <a:effectLst/>
              <a:latin typeface="+mn-lt"/>
              <a:ea typeface="+mn-ea"/>
              <a:cs typeface="+mn-cs"/>
            </a:rPr>
            <a:t>4</a:t>
          </a:r>
          <a:r>
            <a:rPr lang="fr-CA" sz="1200">
              <a:solidFill>
                <a:schemeClr val="dk1"/>
              </a:solidFill>
              <a:effectLst/>
              <a:latin typeface="+mn-lt"/>
              <a:ea typeface="+mn-ea"/>
              <a:cs typeface="+mn-cs"/>
            </a:rPr>
            <a:t> - Cette cible est </a:t>
          </a:r>
          <a:r>
            <a:rPr lang="fr-CA" sz="1200" b="1">
              <a:solidFill>
                <a:schemeClr val="dk1"/>
              </a:solidFill>
              <a:effectLst/>
              <a:latin typeface="+mn-lt"/>
              <a:ea typeface="+mn-ea"/>
              <a:cs typeface="+mn-cs"/>
            </a:rPr>
            <a:t>atteinte</a:t>
          </a:r>
          <a:endParaRPr lang="fr-CA" sz="1200">
            <a:effectLst/>
            <a:latin typeface="+mn-lt"/>
          </a:endParaRPr>
        </a:p>
        <a:p>
          <a:pPr fontAlgn="base"/>
          <a:r>
            <a:rPr lang="fr-CA" sz="1200">
              <a:solidFill>
                <a:schemeClr val="dk1"/>
              </a:solidFill>
              <a:effectLst/>
              <a:latin typeface="+mn-lt"/>
              <a:ea typeface="+mn-ea"/>
              <a:cs typeface="+mn-cs"/>
            </a:rPr>
            <a:t>La situation relative à cette cible est jugée excellente, la situation actuelle est très confortable, le</a:t>
          </a:r>
          <a:r>
            <a:rPr lang="fr-CA" sz="1200" baseline="0">
              <a:solidFill>
                <a:schemeClr val="dk1"/>
              </a:solidFill>
              <a:effectLst/>
              <a:latin typeface="+mn-lt"/>
              <a:ea typeface="+mn-ea"/>
              <a:cs typeface="+mn-cs"/>
            </a:rPr>
            <a:t> pays , la région oui la </a:t>
          </a:r>
          <a:r>
            <a:rPr lang="fr-CA" sz="1200">
              <a:solidFill>
                <a:schemeClr val="dk1"/>
              </a:solidFill>
              <a:effectLst/>
              <a:latin typeface="+mn-lt"/>
              <a:ea typeface="+mn-ea"/>
              <a:cs typeface="+mn-cs"/>
            </a:rPr>
            <a:t>collectivité  locale (selon le cas) pouvant faire figure d'exemplarité.</a:t>
          </a:r>
        </a:p>
        <a:p>
          <a:pPr fontAlgn="base"/>
          <a:endParaRPr lang="fr-CA" sz="1200">
            <a:solidFill>
              <a:schemeClr val="dk1"/>
            </a:solidFill>
            <a:effectLst/>
            <a:latin typeface="+mn-lt"/>
            <a:ea typeface="+mn-ea"/>
            <a:cs typeface="+mn-cs"/>
          </a:endParaRPr>
        </a:p>
        <a:p>
          <a:pPr fontAlgn="base"/>
          <a:r>
            <a:rPr lang="fr-CA" sz="1200" b="0" i="0">
              <a:solidFill>
                <a:schemeClr val="dk1"/>
              </a:solidFill>
              <a:effectLst/>
              <a:latin typeface="+mn-lt"/>
              <a:ea typeface="+mn-ea"/>
              <a:cs typeface="+mn-cs"/>
            </a:rPr>
            <a:t>Vous devez ensuite inscrire dans la</a:t>
          </a:r>
          <a:r>
            <a:rPr lang="fr-CA" sz="1200" b="0" i="0" baseline="0">
              <a:solidFill>
                <a:schemeClr val="dk1"/>
              </a:solidFill>
              <a:effectLst/>
              <a:latin typeface="+mn-lt"/>
              <a:ea typeface="+mn-ea"/>
              <a:cs typeface="+mn-cs"/>
            </a:rPr>
            <a:t> </a:t>
          </a:r>
          <a:r>
            <a:rPr lang="fr-CA" sz="1200" b="0" i="0">
              <a:solidFill>
                <a:schemeClr val="dk1"/>
              </a:solidFill>
              <a:effectLst/>
              <a:latin typeface="+mn-lt"/>
              <a:ea typeface="+mn-ea"/>
              <a:cs typeface="+mn-cs"/>
            </a:rPr>
            <a:t>colonne correspondante les actions et mesures qui ont déjà été planifiées ou mises en œuvre qui peuvent contribuer à l'atteinte de cette cible. Justifiez,</a:t>
          </a:r>
          <a:r>
            <a:rPr lang="fr-CA" sz="1200" b="0" i="0" baseline="0">
              <a:solidFill>
                <a:schemeClr val="dk1"/>
              </a:solidFill>
              <a:effectLst/>
              <a:latin typeface="+mn-lt"/>
              <a:ea typeface="+mn-ea"/>
              <a:cs typeface="+mn-cs"/>
            </a:rPr>
            <a:t> en quelque sorte, le</a:t>
          </a:r>
          <a:r>
            <a:rPr lang="fr-CA" sz="1200" b="0" i="0">
              <a:solidFill>
                <a:schemeClr val="dk1"/>
              </a:solidFill>
              <a:effectLst/>
              <a:latin typeface="+mn-lt"/>
              <a:ea typeface="+mn-ea"/>
              <a:cs typeface="+mn-cs"/>
            </a:rPr>
            <a:t> niveau d'atteinte de la cible, une cible atteinte devrait pouvoir s'expliquer par plusieurs éléments positifs déjà présents. Utilisez l'ensemble des informations à votre disposition pour documenter cette section. Précisez par exemple : </a:t>
          </a:r>
          <a:endParaRPr lang="fr-CA" sz="1200">
            <a:effectLst/>
            <a:latin typeface="+mn-lt"/>
          </a:endParaRPr>
        </a:p>
        <a:p>
          <a:pPr fontAlgn="base"/>
          <a:endParaRPr lang="fr-CA" sz="1200" b="0" i="0">
            <a:solidFill>
              <a:schemeClr val="dk1"/>
            </a:solidFill>
            <a:effectLst/>
            <a:latin typeface="+mn-lt"/>
            <a:ea typeface="+mn-ea"/>
            <a:cs typeface="+mn-cs"/>
          </a:endParaRPr>
        </a:p>
        <a:p>
          <a:pPr fontAlgn="base"/>
          <a:r>
            <a:rPr lang="fr-CA" sz="1200" b="0" i="0">
              <a:solidFill>
                <a:schemeClr val="dk1"/>
              </a:solidFill>
              <a:effectLst/>
              <a:latin typeface="+mn-lt"/>
              <a:ea typeface="+mn-ea"/>
              <a:cs typeface="+mn-cs"/>
            </a:rPr>
            <a:t> - Les programmes et stratégies existants, avec les organisations responsables.</a:t>
          </a:r>
          <a:endParaRPr lang="fr-CA" sz="1200">
            <a:effectLst/>
            <a:latin typeface="+mn-lt"/>
          </a:endParaRPr>
        </a:p>
        <a:p>
          <a:pPr fontAlgn="base"/>
          <a:r>
            <a:rPr lang="fr-CA" sz="1200" b="0" i="0">
              <a:solidFill>
                <a:schemeClr val="dk1"/>
              </a:solidFill>
              <a:effectLst/>
              <a:latin typeface="+mn-lt"/>
              <a:ea typeface="+mn-ea"/>
              <a:cs typeface="+mn-cs"/>
            </a:rPr>
            <a:t> - Les mesures, projets et actions mis en </a:t>
          </a:r>
          <a:r>
            <a:rPr lang="fr-CA" sz="1200">
              <a:solidFill>
                <a:schemeClr val="dk1"/>
              </a:solidFill>
              <a:effectLst/>
              <a:latin typeface="+mn-lt"/>
              <a:ea typeface="+mn-ea"/>
              <a:cs typeface="+mn-cs"/>
            </a:rPr>
            <a:t>œuvre </a:t>
          </a:r>
          <a:r>
            <a:rPr lang="fr-CA" sz="1200" b="0" i="0">
              <a:solidFill>
                <a:schemeClr val="dk1"/>
              </a:solidFill>
              <a:effectLst/>
              <a:latin typeface="+mn-lt"/>
              <a:ea typeface="+mn-ea"/>
              <a:cs typeface="+mn-cs"/>
            </a:rPr>
            <a:t>sur le territoire.</a:t>
          </a:r>
          <a:endParaRPr lang="fr-CA" sz="1200">
            <a:effectLst/>
            <a:latin typeface="+mn-lt"/>
          </a:endParaRPr>
        </a:p>
        <a:p>
          <a:pPr fontAlgn="base"/>
          <a:r>
            <a:rPr lang="fr-CA" sz="1200" b="0" i="0">
              <a:solidFill>
                <a:schemeClr val="dk1"/>
              </a:solidFill>
              <a:effectLst/>
              <a:latin typeface="+mn-lt"/>
              <a:ea typeface="+mn-ea"/>
              <a:cs typeface="+mn-cs"/>
            </a:rPr>
            <a:t> - Les partenaires actifs sur ces enjeux.</a:t>
          </a:r>
          <a:endParaRPr lang="fr-CA" sz="1200">
            <a:effectLst/>
            <a:latin typeface="+mn-lt"/>
          </a:endParaRPr>
        </a:p>
        <a:p>
          <a:pPr fontAlgn="base"/>
          <a:r>
            <a:rPr lang="fr-CA" sz="1200" b="0" i="0">
              <a:solidFill>
                <a:schemeClr val="dk1"/>
              </a:solidFill>
              <a:effectLst/>
              <a:latin typeface="+mn-lt"/>
              <a:ea typeface="+mn-ea"/>
              <a:cs typeface="+mn-cs"/>
            </a:rPr>
            <a:t> - Les indicateurs de suivi pertinents.</a:t>
          </a:r>
          <a:endParaRPr lang="fr-CA" sz="1200">
            <a:effectLst/>
            <a:latin typeface="+mn-lt"/>
          </a:endParaRPr>
        </a:p>
        <a:p>
          <a:pPr fontAlgn="base"/>
          <a:r>
            <a:rPr lang="fr-CA" sz="1200" b="0" i="0">
              <a:solidFill>
                <a:schemeClr val="dk1"/>
              </a:solidFill>
              <a:effectLst/>
              <a:latin typeface="+mn-lt"/>
              <a:ea typeface="+mn-ea"/>
              <a:cs typeface="+mn-cs"/>
            </a:rPr>
            <a:t> - Les financements disponibles.</a:t>
          </a:r>
          <a:endParaRPr lang="fr-CA" sz="1200">
            <a:effectLst/>
            <a:latin typeface="+mn-lt"/>
          </a:endParaRPr>
        </a:p>
        <a:p>
          <a:pPr eaLnBrk="1" fontAlgn="auto" latinLnBrk="0" hangingPunct="1"/>
          <a:endParaRPr lang="fr-CA" sz="1200" b="1" i="1">
            <a:solidFill>
              <a:schemeClr val="dk1"/>
            </a:solidFill>
            <a:effectLst/>
            <a:latin typeface="+mn-lt"/>
            <a:ea typeface="+mn-ea"/>
            <a:cs typeface="+mn-cs"/>
          </a:endParaRPr>
        </a:p>
        <a:p>
          <a:pPr eaLnBrk="1" fontAlgn="auto" latinLnBrk="0" hangingPunct="1"/>
          <a:endParaRPr lang="fr-CA" sz="1200" b="1" i="1">
            <a:solidFill>
              <a:schemeClr val="dk1"/>
            </a:solidFill>
            <a:effectLst/>
            <a:latin typeface="+mn-lt"/>
            <a:ea typeface="+mn-ea"/>
            <a:cs typeface="+mn-cs"/>
          </a:endParaRPr>
        </a:p>
        <a:p>
          <a:pPr eaLnBrk="1" fontAlgn="auto" latinLnBrk="0" hangingPunct="1"/>
          <a:r>
            <a:rPr lang="fr-CA" sz="1200" b="1" i="0">
              <a:solidFill>
                <a:schemeClr val="dk1"/>
              </a:solidFill>
              <a:effectLst/>
              <a:latin typeface="+mn-lt"/>
              <a:ea typeface="+mn-ea"/>
              <a:cs typeface="+mn-cs"/>
            </a:rPr>
            <a:t>Évaluation des compétences</a:t>
          </a:r>
          <a:endParaRPr lang="fr-CA" sz="1200" i="0">
            <a:effectLst/>
            <a:latin typeface="+mn-lt"/>
          </a:endParaRPr>
        </a:p>
        <a:p>
          <a:r>
            <a:rPr lang="fr-CA" sz="1200" b="0" i="0">
              <a:solidFill>
                <a:schemeClr val="dk1"/>
              </a:solidFill>
              <a:effectLst/>
              <a:latin typeface="+mn-lt"/>
              <a:ea typeface="+mn-ea"/>
              <a:cs typeface="+mn-cs"/>
            </a:rPr>
            <a:t>Il s'agit de déterminer à quelle échelle de gouvernance (locale</a:t>
          </a:r>
          <a:r>
            <a:rPr lang="fr-CA" sz="1200" b="0" i="0" baseline="0">
              <a:solidFill>
                <a:schemeClr val="dk1"/>
              </a:solidFill>
              <a:effectLst/>
              <a:latin typeface="+mn-lt"/>
              <a:ea typeface="+mn-ea"/>
              <a:cs typeface="+mn-cs"/>
            </a:rPr>
            <a:t> et/ou nationale</a:t>
          </a:r>
          <a:r>
            <a:rPr lang="fr-CA" sz="1200" b="0" i="0">
              <a:solidFill>
                <a:schemeClr val="dk1"/>
              </a:solidFill>
              <a:effectLst/>
              <a:latin typeface="+mn-lt"/>
              <a:ea typeface="+mn-ea"/>
              <a:cs typeface="+mn-cs"/>
            </a:rPr>
            <a:t>) sont attribuées les pouvoirs et responsabilités relatives à chaque cible.</a:t>
          </a:r>
          <a:endParaRPr lang="fr-CA" sz="1200">
            <a:effectLst/>
            <a:latin typeface="+mn-lt"/>
          </a:endParaRPr>
        </a:p>
        <a:p>
          <a:pPr eaLnBrk="1" fontAlgn="auto" latinLnBrk="0" hangingPunct="1"/>
          <a:endParaRPr lang="fr-CA" sz="1200">
            <a:solidFill>
              <a:schemeClr val="dk1"/>
            </a:solidFill>
            <a:effectLst/>
            <a:latin typeface="+mn-lt"/>
            <a:ea typeface="+mn-ea"/>
            <a:cs typeface="+mn-cs"/>
          </a:endParaRPr>
        </a:p>
        <a:p>
          <a:pPr eaLnBrk="1" fontAlgn="auto" latinLnBrk="0" hangingPunct="1"/>
          <a:r>
            <a:rPr lang="fr-CA" sz="1200">
              <a:solidFill>
                <a:schemeClr val="dk1"/>
              </a:solidFill>
              <a:effectLst/>
              <a:latin typeface="+mn-lt"/>
              <a:ea typeface="+mn-ea"/>
              <a:cs typeface="+mn-cs"/>
            </a:rPr>
            <a:t>Il est proposé que l’évaluation des niveaux de compétences soit réalisée en fonction des textes législatifs en vigueur dans le pays et par une équipe experte en la matière,</a:t>
          </a:r>
          <a:r>
            <a:rPr lang="fr-CA" sz="1200" baseline="0">
              <a:solidFill>
                <a:schemeClr val="dk1"/>
              </a:solidFill>
              <a:effectLst/>
              <a:latin typeface="+mn-lt"/>
              <a:ea typeface="+mn-ea"/>
              <a:cs typeface="+mn-cs"/>
            </a:rPr>
            <a:t> </a:t>
          </a:r>
          <a:r>
            <a:rPr lang="fr-CA" sz="1200">
              <a:solidFill>
                <a:schemeClr val="dk1"/>
              </a:solidFill>
              <a:effectLst/>
              <a:latin typeface="+mn-lt"/>
              <a:ea typeface="+mn-ea"/>
              <a:cs typeface="+mn-cs"/>
            </a:rPr>
            <a:t>idéalement, avant la tenue de la priorisation. Cette évaluation pourrait notamment</a:t>
          </a:r>
          <a:r>
            <a:rPr lang="fr-CA" sz="1200" baseline="0">
              <a:solidFill>
                <a:schemeClr val="dk1"/>
              </a:solidFill>
              <a:effectLst/>
              <a:latin typeface="+mn-lt"/>
              <a:ea typeface="+mn-ea"/>
              <a:cs typeface="+mn-cs"/>
            </a:rPr>
            <a:t> être</a:t>
          </a:r>
          <a:r>
            <a:rPr lang="fr-CA" sz="1200">
              <a:solidFill>
                <a:schemeClr val="dk1"/>
              </a:solidFill>
              <a:effectLst/>
              <a:latin typeface="+mn-lt"/>
              <a:ea typeface="+mn-ea"/>
              <a:cs typeface="+mn-cs"/>
            </a:rPr>
            <a:t> faite par les experts des ministères en charge de la planification et de l’administration territoriale.</a:t>
          </a:r>
          <a:endParaRPr lang="fr-CA" sz="1200">
            <a:effectLst/>
            <a:latin typeface="+mn-lt"/>
          </a:endParaRPr>
        </a:p>
        <a:p>
          <a:endParaRPr lang="fr-CA" sz="1200" b="0" i="0">
            <a:solidFill>
              <a:schemeClr val="dk1"/>
            </a:solidFill>
            <a:effectLst/>
            <a:latin typeface="+mn-lt"/>
            <a:ea typeface="+mn-ea"/>
            <a:cs typeface="+mn-cs"/>
          </a:endParaRPr>
        </a:p>
        <a:p>
          <a:r>
            <a:rPr lang="fr-CA" sz="1200" b="0" i="0">
              <a:solidFill>
                <a:schemeClr val="dk1"/>
              </a:solidFill>
              <a:effectLst/>
              <a:latin typeface="+mn-lt"/>
              <a:ea typeface="+mn-ea"/>
              <a:cs typeface="+mn-cs"/>
            </a:rPr>
            <a:t>Les </a:t>
          </a:r>
          <a:r>
            <a:rPr lang="fr-CA" sz="1200" b="0" i="0">
              <a:solidFill>
                <a:sysClr val="windowText" lastClr="000000"/>
              </a:solidFill>
              <a:effectLst/>
              <a:latin typeface="+mn-lt"/>
              <a:ea typeface="+mn-ea"/>
              <a:cs typeface="+mn-cs"/>
            </a:rPr>
            <a:t>valeurs numérales de 1 à 4 sont utilisées pour déterminer le niveau de compétence.</a:t>
          </a:r>
          <a:endParaRPr lang="fr-CA" sz="1200">
            <a:solidFill>
              <a:sysClr val="windowText" lastClr="000000"/>
            </a:solidFill>
            <a:effectLst/>
            <a:latin typeface="+mn-lt"/>
          </a:endParaRPr>
        </a:p>
        <a:p>
          <a:endParaRPr lang="fr-CA" sz="1200" b="0" i="0">
            <a:solidFill>
              <a:sysClr val="windowText" lastClr="000000"/>
            </a:solidFill>
            <a:effectLst/>
            <a:latin typeface="+mn-lt"/>
            <a:ea typeface="+mn-ea"/>
            <a:cs typeface="+mn-cs"/>
          </a:endParaRPr>
        </a:p>
        <a:p>
          <a:r>
            <a:rPr lang="fr-CA" sz="1200" b="1" i="0">
              <a:solidFill>
                <a:sysClr val="windowText" lastClr="000000"/>
              </a:solidFill>
              <a:effectLst/>
              <a:latin typeface="+mn-lt"/>
              <a:ea typeface="+mn-ea"/>
              <a:cs typeface="+mn-cs"/>
            </a:rPr>
            <a:t>1 - Compétence exclusive à la collectivité locale</a:t>
          </a:r>
        </a:p>
        <a:p>
          <a:r>
            <a:rPr lang="fr-CA" sz="1200" b="0" i="0">
              <a:solidFill>
                <a:sysClr val="windowText" lastClr="000000"/>
              </a:solidFill>
              <a:effectLst/>
              <a:latin typeface="+mn-lt"/>
              <a:ea typeface="+mn-ea"/>
              <a:cs typeface="+mn-cs"/>
            </a:rPr>
            <a:t>Les collectivité locales disposent des compétences pleines et entières pour agir sur cette cible. Elles ont les capacités d'agir de manière directe, efficace et adaptée.</a:t>
          </a:r>
        </a:p>
        <a:p>
          <a:endParaRPr lang="fr-CA" sz="1200" b="0" i="0">
            <a:solidFill>
              <a:sysClr val="windowText" lastClr="000000"/>
            </a:solidFill>
            <a:effectLst/>
            <a:latin typeface="+mn-lt"/>
            <a:ea typeface="+mn-ea"/>
            <a:cs typeface="+mn-cs"/>
          </a:endParaRPr>
        </a:p>
        <a:p>
          <a:r>
            <a:rPr lang="fr-CA" sz="1200" b="1" i="0">
              <a:solidFill>
                <a:sysClr val="windowText" lastClr="000000"/>
              </a:solidFill>
              <a:effectLst/>
              <a:latin typeface="+mn-lt"/>
              <a:ea typeface="+mn-ea"/>
              <a:cs typeface="+mn-cs"/>
            </a:rPr>
            <a:t>2 - Compétence partagée entre la collectivité locale et l'État</a:t>
          </a:r>
        </a:p>
        <a:p>
          <a:r>
            <a:rPr lang="fr-CA" sz="1200" b="0" i="0">
              <a:solidFill>
                <a:sysClr val="windowText" lastClr="000000"/>
              </a:solidFill>
              <a:effectLst/>
              <a:latin typeface="+mn-lt"/>
              <a:ea typeface="+mn-ea"/>
              <a:cs typeface="+mn-cs"/>
            </a:rPr>
            <a:t>Les collectivités locales disposent de certaines compétences pour agir sur cette cible, mais ces compétences sont partagées avec l'État. Elle a toutefois la capacité d'agir de manière directe, en collaboration avec d'autres acteurs.</a:t>
          </a:r>
        </a:p>
        <a:p>
          <a:endParaRPr lang="fr-CA" sz="1200" b="0" i="0">
            <a:solidFill>
              <a:sysClr val="windowText" lastClr="000000"/>
            </a:solidFill>
            <a:effectLst/>
            <a:latin typeface="+mn-lt"/>
            <a:ea typeface="+mn-ea"/>
            <a:cs typeface="+mn-cs"/>
          </a:endParaRPr>
        </a:p>
        <a:p>
          <a:r>
            <a:rPr lang="fr-CA" sz="1200" b="1" i="0">
              <a:solidFill>
                <a:sysClr val="windowText" lastClr="000000"/>
              </a:solidFill>
              <a:effectLst/>
              <a:latin typeface="+mn-lt"/>
              <a:ea typeface="+mn-ea"/>
              <a:cs typeface="+mn-cs"/>
            </a:rPr>
            <a:t>3 - Compétence de l'État appuyée par la collectivité locale</a:t>
          </a:r>
        </a:p>
        <a:p>
          <a:r>
            <a:rPr lang="fr-CA" sz="1200" b="0" i="0">
              <a:solidFill>
                <a:sysClr val="windowText" lastClr="000000"/>
              </a:solidFill>
              <a:effectLst/>
              <a:latin typeface="+mn-lt"/>
              <a:ea typeface="+mn-ea"/>
              <a:cs typeface="+mn-cs"/>
            </a:rPr>
            <a:t>L'État central dispose des principales compétences nécessaires pour agir sur cette cible, mais peut délèguer la mise en oeuvre des stratégies, des programmes, et des actions au niveau local. Les collectivités locales disposent de certaines capacités d'action sur le terrain, mais ne dispose pas du pouvoir décisionnel.</a:t>
          </a:r>
        </a:p>
        <a:p>
          <a:endParaRPr lang="fr-CA" sz="1100" b="0" i="0">
            <a:solidFill>
              <a:sysClr val="windowText" lastClr="000000"/>
            </a:solidFill>
            <a:effectLst/>
            <a:latin typeface="+mn-lt"/>
            <a:ea typeface="+mn-ea"/>
            <a:cs typeface="+mn-cs"/>
          </a:endParaRPr>
        </a:p>
        <a:p>
          <a:r>
            <a:rPr lang="fr-CA" sz="1200" b="1" i="0">
              <a:solidFill>
                <a:sysClr val="windowText" lastClr="000000"/>
              </a:solidFill>
              <a:effectLst/>
              <a:latin typeface="+mn-lt"/>
              <a:ea typeface="+mn-ea"/>
              <a:cs typeface="+mn-cs"/>
            </a:rPr>
            <a:t>4 - Compétence exclusive de l'État</a:t>
          </a:r>
        </a:p>
        <a:p>
          <a:r>
            <a:rPr lang="fr-CA" sz="1200" b="0" i="0">
              <a:solidFill>
                <a:sysClr val="windowText" lastClr="000000"/>
              </a:solidFill>
              <a:effectLst/>
              <a:latin typeface="+mn-lt"/>
              <a:ea typeface="+mn-ea"/>
              <a:cs typeface="+mn-cs"/>
            </a:rPr>
            <a:t>L'État central dispose des compétences pleines et entières pour agir sur cette cible. Les collectivités locales ne disposent pas des capacités d'action, mais elle peut parfois influencer les priorités par des représentations au niveau national.</a:t>
          </a:r>
        </a:p>
        <a:p>
          <a:endParaRPr lang="fr-CA" sz="1200" b="0" i="0">
            <a:solidFill>
              <a:sysClr val="windowText" lastClr="000000"/>
            </a:solidFill>
            <a:effectLst/>
            <a:latin typeface="+mn-lt"/>
            <a:ea typeface="+mn-ea"/>
            <a:cs typeface="+mn-cs"/>
          </a:endParaRPr>
        </a:p>
        <a:p>
          <a:r>
            <a:rPr lang="fr-CA" sz="1200" b="0" i="0">
              <a:solidFill>
                <a:sysClr val="windowText" lastClr="000000"/>
              </a:solidFill>
              <a:effectLst/>
              <a:latin typeface="+mn-lt"/>
              <a:ea typeface="+mn-ea"/>
              <a:cs typeface="+mn-cs"/>
            </a:rPr>
            <a:t>Il faut ensuite inscrire dans la colonne correspondante</a:t>
          </a:r>
          <a:r>
            <a:rPr lang="fr-CA" sz="1200" b="0" i="0" baseline="0">
              <a:solidFill>
                <a:sysClr val="windowText" lastClr="000000"/>
              </a:solidFill>
              <a:effectLst/>
              <a:latin typeface="+mn-lt"/>
              <a:ea typeface="+mn-ea"/>
              <a:cs typeface="+mn-cs"/>
            </a:rPr>
            <a:t> </a:t>
          </a:r>
          <a:r>
            <a:rPr lang="fr-CA" sz="1200" b="0" i="0">
              <a:solidFill>
                <a:sysClr val="windowText" lastClr="000000"/>
              </a:solidFill>
              <a:effectLst/>
              <a:latin typeface="+mn-lt"/>
              <a:ea typeface="+mn-ea"/>
              <a:cs typeface="+mn-cs"/>
            </a:rPr>
            <a:t>toutes les forces et les faiblesses en lien avec chaque cible. </a:t>
          </a:r>
          <a:endParaRPr lang="fr-CA" sz="1200">
            <a:solidFill>
              <a:sysClr val="windowText" lastClr="000000"/>
            </a:solidFill>
            <a:effectLst/>
            <a:latin typeface="+mn-lt"/>
          </a:endParaRPr>
        </a:p>
        <a:p>
          <a:r>
            <a:rPr lang="fr-CA" sz="1200" b="0" i="0">
              <a:solidFill>
                <a:sysClr val="windowText" lastClr="000000"/>
              </a:solidFill>
              <a:effectLst/>
              <a:latin typeface="+mn-lt"/>
              <a:ea typeface="+mn-ea"/>
              <a:cs typeface="+mn-cs"/>
            </a:rPr>
            <a:t>Ces forces et faiblesses doivent référer aux capacités d'action réelles sur le terrain des acteurs.</a:t>
          </a:r>
          <a:endParaRPr lang="fr-CA" sz="1200">
            <a:solidFill>
              <a:sysClr val="windowText" lastClr="000000"/>
            </a:solidFill>
            <a:effectLst/>
            <a:latin typeface="+mn-lt"/>
          </a:endParaRPr>
        </a:p>
        <a:p>
          <a:endParaRPr lang="fr-CA" sz="1200" b="1" i="0">
            <a:solidFill>
              <a:sysClr val="windowText" lastClr="000000"/>
            </a:solidFill>
            <a:effectLst/>
            <a:latin typeface="+mn-lt"/>
            <a:ea typeface="+mn-ea"/>
            <a:cs typeface="+mn-cs"/>
          </a:endParaRPr>
        </a:p>
        <a:p>
          <a:r>
            <a:rPr lang="fr-CA" sz="1200" b="1" i="0">
              <a:solidFill>
                <a:sysClr val="windowText" lastClr="000000"/>
              </a:solidFill>
              <a:effectLst/>
              <a:latin typeface="+mn-lt"/>
              <a:ea typeface="+mn-ea"/>
              <a:cs typeface="+mn-cs"/>
            </a:rPr>
            <a:t>Les forces</a:t>
          </a:r>
          <a:r>
            <a:rPr lang="fr-CA" sz="1200" i="0">
              <a:solidFill>
                <a:sysClr val="windowText" lastClr="000000"/>
              </a:solidFill>
              <a:effectLst/>
              <a:latin typeface="+mn-lt"/>
              <a:ea typeface="+mn-ea"/>
              <a:cs typeface="+mn-cs"/>
            </a:rPr>
            <a:t> sont les facteurs internes, qui peuvent être d’une importance particulière pour la cible, tels que des ressources humaines et matérielles.</a:t>
          </a:r>
          <a:endParaRPr lang="fr-CA" sz="1200">
            <a:solidFill>
              <a:sysClr val="windowText" lastClr="000000"/>
            </a:solidFill>
            <a:effectLst/>
            <a:latin typeface="+mn-lt"/>
          </a:endParaRPr>
        </a:p>
        <a:p>
          <a:r>
            <a:rPr lang="fr-CA" sz="1200" b="1" i="0">
              <a:solidFill>
                <a:sysClr val="windowText" lastClr="000000"/>
              </a:solidFill>
              <a:effectLst/>
              <a:latin typeface="+mn-lt"/>
              <a:ea typeface="+mn-ea"/>
              <a:cs typeface="+mn-cs"/>
            </a:rPr>
            <a:t>Les faiblesses</a:t>
          </a:r>
          <a:r>
            <a:rPr lang="fr-CA" sz="1200" i="0">
              <a:solidFill>
                <a:sysClr val="windowText" lastClr="000000"/>
              </a:solidFill>
              <a:effectLst/>
              <a:latin typeface="+mn-lt"/>
              <a:ea typeface="+mn-ea"/>
              <a:cs typeface="+mn-cs"/>
            </a:rPr>
            <a:t> sont les facteurs internes qui peuvent porter atteinte à l’efficacité des actions. Ils peuvent comprendre le manque d'expérience, les limitations budgétaires, le manque de contacts appropriés et l’insuffisance des capacités.</a:t>
          </a:r>
          <a:endParaRPr lang="fr-CA" sz="1200">
            <a:solidFill>
              <a:sysClr val="windowText" lastClr="000000"/>
            </a:solidFill>
            <a:effectLst/>
            <a:latin typeface="+mn-lt"/>
          </a:endParaRPr>
        </a:p>
        <a:p>
          <a:endParaRPr lang="fr-CA" sz="1200" b="0" i="0">
            <a:solidFill>
              <a:schemeClr val="dk1"/>
            </a:solidFill>
            <a:effectLst/>
            <a:latin typeface="+mn-lt"/>
            <a:ea typeface="+mn-ea"/>
            <a:cs typeface="+mn-cs"/>
          </a:endParaRPr>
        </a:p>
        <a:p>
          <a:r>
            <a:rPr lang="fr-CA" sz="1200" b="0" i="0">
              <a:solidFill>
                <a:schemeClr val="dk1"/>
              </a:solidFill>
              <a:effectLst/>
              <a:latin typeface="+mn-lt"/>
              <a:ea typeface="+mn-ea"/>
              <a:cs typeface="+mn-cs"/>
            </a:rPr>
            <a:t>Dans cette colonne, précisez par exemple : </a:t>
          </a:r>
          <a:endParaRPr lang="fr-CA" sz="1200">
            <a:effectLst/>
            <a:latin typeface="+mn-lt"/>
          </a:endParaRPr>
        </a:p>
        <a:p>
          <a:r>
            <a:rPr lang="fr-CA" sz="1200" b="0" i="0">
              <a:solidFill>
                <a:schemeClr val="dk1"/>
              </a:solidFill>
              <a:effectLst/>
              <a:latin typeface="+mn-lt"/>
              <a:ea typeface="+mn-ea"/>
              <a:cs typeface="+mn-cs"/>
            </a:rPr>
            <a:t>- La nature des capacités au niveau</a:t>
          </a:r>
          <a:r>
            <a:rPr lang="fr-CA" sz="1200" b="0" i="0" baseline="0">
              <a:solidFill>
                <a:schemeClr val="dk1"/>
              </a:solidFill>
              <a:effectLst/>
              <a:latin typeface="+mn-lt"/>
              <a:ea typeface="+mn-ea"/>
              <a:cs typeface="+mn-cs"/>
            </a:rPr>
            <a:t> d'analyse déterminé</a:t>
          </a:r>
          <a:r>
            <a:rPr lang="fr-CA" sz="1200" b="0" i="0">
              <a:solidFill>
                <a:schemeClr val="dk1"/>
              </a:solidFill>
              <a:effectLst/>
              <a:latin typeface="+mn-lt"/>
              <a:ea typeface="+mn-ea"/>
              <a:cs typeface="+mn-cs"/>
            </a:rPr>
            <a:t>;</a:t>
          </a:r>
          <a:endParaRPr lang="fr-CA" sz="1200">
            <a:effectLst/>
            <a:latin typeface="+mn-lt"/>
          </a:endParaRPr>
        </a:p>
        <a:p>
          <a:r>
            <a:rPr lang="fr-CA" sz="1200" b="0" i="0">
              <a:solidFill>
                <a:schemeClr val="dk1"/>
              </a:solidFill>
              <a:effectLst/>
              <a:latin typeface="+mn-lt"/>
              <a:ea typeface="+mn-ea"/>
              <a:cs typeface="+mn-cs"/>
            </a:rPr>
            <a:t>- Les ressources humaines, financières et techniques disponibles;</a:t>
          </a:r>
          <a:endParaRPr lang="fr-CA" sz="1200">
            <a:effectLst/>
            <a:latin typeface="+mn-lt"/>
          </a:endParaRPr>
        </a:p>
        <a:p>
          <a:r>
            <a:rPr lang="fr-CA" sz="1200" b="0" i="0">
              <a:solidFill>
                <a:schemeClr val="dk1"/>
              </a:solidFill>
              <a:effectLst/>
              <a:latin typeface="+mn-lt"/>
              <a:ea typeface="+mn-ea"/>
              <a:cs typeface="+mn-cs"/>
            </a:rPr>
            <a:t>- Les partenaires en place qui peuvent agir sur la cible;</a:t>
          </a:r>
          <a:endParaRPr lang="fr-CA" sz="1200">
            <a:effectLst/>
            <a:latin typeface="+mn-lt"/>
          </a:endParaRPr>
        </a:p>
        <a:p>
          <a:r>
            <a:rPr lang="fr-CA" sz="1200" b="0" i="0">
              <a:solidFill>
                <a:schemeClr val="dk1"/>
              </a:solidFill>
              <a:effectLst/>
              <a:latin typeface="+mn-lt"/>
              <a:ea typeface="+mn-ea"/>
              <a:cs typeface="+mn-cs"/>
            </a:rPr>
            <a:t>- La nature des relations entre l'État</a:t>
          </a:r>
          <a:r>
            <a:rPr lang="fr-CA" sz="1200" b="0" i="0" baseline="0">
              <a:solidFill>
                <a:schemeClr val="dk1"/>
              </a:solidFill>
              <a:effectLst/>
              <a:latin typeface="+mn-lt"/>
              <a:ea typeface="+mn-ea"/>
              <a:cs typeface="+mn-cs"/>
            </a:rPr>
            <a:t> et les collectivités </a:t>
          </a:r>
          <a:r>
            <a:rPr lang="fr-CA" sz="1200" b="0" i="0">
              <a:solidFill>
                <a:schemeClr val="dk1"/>
              </a:solidFill>
              <a:effectLst/>
              <a:latin typeface="+mn-lt"/>
              <a:ea typeface="+mn-ea"/>
              <a:cs typeface="+mn-cs"/>
            </a:rPr>
            <a:t>concernant les enjeux de la cible.</a:t>
          </a:r>
          <a:endParaRPr lang="fr-CA" sz="1200">
            <a:effectLst/>
            <a:latin typeface="+mn-lt"/>
          </a:endParaRPr>
        </a:p>
        <a:p>
          <a:endParaRPr lang="fr-CA" sz="1200" b="1" i="1">
            <a:solidFill>
              <a:schemeClr val="dk1"/>
            </a:solidFill>
            <a:effectLst/>
            <a:latin typeface="+mn-lt"/>
            <a:ea typeface="+mn-ea"/>
            <a:cs typeface="+mn-cs"/>
          </a:endParaRPr>
        </a:p>
        <a:p>
          <a:endParaRPr lang="fr-CA" sz="1200" b="1" i="1">
            <a:solidFill>
              <a:schemeClr val="dk1"/>
            </a:solidFill>
            <a:effectLst/>
            <a:latin typeface="+mn-lt"/>
            <a:ea typeface="+mn-ea"/>
            <a:cs typeface="+mn-cs"/>
          </a:endParaRPr>
        </a:p>
        <a:p>
          <a:r>
            <a:rPr lang="fr-CA" sz="1200" b="1" i="0">
              <a:solidFill>
                <a:schemeClr val="dk1"/>
              </a:solidFill>
              <a:effectLst/>
              <a:latin typeface="+mn-lt"/>
              <a:ea typeface="+mn-ea"/>
              <a:cs typeface="+mn-cs"/>
            </a:rPr>
            <a:t>Stratégie d'action pour l'atteinte de cette cible</a:t>
          </a:r>
          <a:endParaRPr lang="fr-CA" sz="1200" i="0">
            <a:effectLst/>
            <a:latin typeface="+mn-lt"/>
          </a:endParaRPr>
        </a:p>
        <a:p>
          <a:r>
            <a:rPr lang="fr-CA" sz="1200">
              <a:solidFill>
                <a:schemeClr val="dk1"/>
              </a:solidFill>
              <a:effectLst/>
              <a:latin typeface="+mn-lt"/>
              <a:ea typeface="+mn-ea"/>
              <a:cs typeface="+mn-cs"/>
            </a:rPr>
            <a:t>Une colonne</a:t>
          </a:r>
          <a:r>
            <a:rPr lang="fr-CA" sz="1200" baseline="0">
              <a:solidFill>
                <a:schemeClr val="dk1"/>
              </a:solidFill>
              <a:effectLst/>
              <a:latin typeface="+mn-lt"/>
              <a:ea typeface="+mn-ea"/>
              <a:cs typeface="+mn-cs"/>
            </a:rPr>
            <a:t> est prévue dans la grille pour proposer des </a:t>
          </a:r>
          <a:r>
            <a:rPr lang="fr-CA" sz="1200">
              <a:solidFill>
                <a:schemeClr val="dk1"/>
              </a:solidFill>
              <a:effectLst/>
              <a:latin typeface="+mn-lt"/>
              <a:ea typeface="+mn-ea"/>
              <a:cs typeface="+mn-cs"/>
            </a:rPr>
            <a:t>suggestions de stratégies d'actions</a:t>
          </a:r>
          <a:r>
            <a:rPr lang="fr-CA" sz="1200" baseline="0">
              <a:solidFill>
                <a:schemeClr val="dk1"/>
              </a:solidFill>
              <a:effectLst/>
              <a:latin typeface="+mn-lt"/>
              <a:ea typeface="+mn-ea"/>
              <a:cs typeface="+mn-cs"/>
            </a:rPr>
            <a:t> </a:t>
          </a:r>
          <a:r>
            <a:rPr lang="fr-CA" sz="1200">
              <a:solidFill>
                <a:schemeClr val="dk1"/>
              </a:solidFill>
              <a:effectLst/>
              <a:latin typeface="+mn-lt"/>
              <a:ea typeface="+mn-ea"/>
              <a:cs typeface="+mn-cs"/>
            </a:rPr>
            <a:t>pouvant contribuer à l'atteinte de la cible. Ces propositions peuvent être de nature stratégique (inscription dans une stratégie nationale, locales  ou dans sectorielle) ou pratique (mise en place de programmes ou de projets). Elles peuvent être inspirées d'initiatives d'autres pays, de bonnes pratiques, de la littérature, d'expériences personnelles des analystes, etc. </a:t>
          </a:r>
          <a:endParaRPr lang="fr-CA" sz="1200">
            <a:effectLst/>
            <a:latin typeface="+mn-lt"/>
          </a:endParaRPr>
        </a:p>
        <a:p>
          <a:r>
            <a:rPr lang="fr-CA" sz="1200">
              <a:solidFill>
                <a:schemeClr val="dk1"/>
              </a:solidFill>
              <a:effectLst/>
              <a:latin typeface="+mn-lt"/>
              <a:ea typeface="+mn-ea"/>
              <a:cs typeface="+mn-cs"/>
            </a:rPr>
            <a:t>Les propositions devront par la suite faire l'objet d'un processus de priorisation. Les actions retenues devront faire l'objet d'une analyse de faisabilité et d'impact. </a:t>
          </a:r>
          <a:endParaRPr lang="fr-CA" sz="1200">
            <a:effectLst/>
            <a:latin typeface="+mn-lt"/>
          </a:endParaRPr>
        </a:p>
        <a:p>
          <a:endParaRPr lang="fr-CA" sz="1200" b="1" i="1">
            <a:solidFill>
              <a:schemeClr val="dk1"/>
            </a:solidFill>
            <a:effectLst/>
            <a:latin typeface="+mn-lt"/>
            <a:ea typeface="+mn-ea"/>
            <a:cs typeface="+mn-cs"/>
          </a:endParaRPr>
        </a:p>
        <a:p>
          <a:endParaRPr lang="fr-CA" sz="1200" b="1" i="1">
            <a:solidFill>
              <a:schemeClr val="dk1"/>
            </a:solidFill>
            <a:effectLst/>
            <a:latin typeface="+mn-lt"/>
            <a:ea typeface="+mn-ea"/>
            <a:cs typeface="+mn-cs"/>
          </a:endParaRPr>
        </a:p>
        <a:p>
          <a:r>
            <a:rPr lang="fr-CA" sz="1200" b="1" i="0">
              <a:solidFill>
                <a:schemeClr val="dk1"/>
              </a:solidFill>
              <a:effectLst/>
              <a:latin typeface="+mn-lt"/>
              <a:ea typeface="+mn-ea"/>
              <a:cs typeface="+mn-cs"/>
            </a:rPr>
            <a:t>Note générale sur la</a:t>
          </a:r>
          <a:r>
            <a:rPr lang="fr-CA" sz="1200" b="1" i="0" baseline="0">
              <a:solidFill>
                <a:schemeClr val="dk1"/>
              </a:solidFill>
              <a:effectLst/>
              <a:latin typeface="+mn-lt"/>
              <a:ea typeface="+mn-ea"/>
              <a:cs typeface="+mn-cs"/>
            </a:rPr>
            <a:t> priorisation</a:t>
          </a:r>
          <a:endParaRPr lang="fr-CA" sz="1200" i="0">
            <a:effectLst/>
            <a:latin typeface="+mn-lt"/>
          </a:endParaRPr>
        </a:p>
        <a:p>
          <a:r>
            <a:rPr lang="fr-CA" sz="1200">
              <a:solidFill>
                <a:schemeClr val="dk1"/>
              </a:solidFill>
              <a:effectLst/>
              <a:latin typeface="+mn-lt"/>
              <a:ea typeface="+mn-ea"/>
              <a:cs typeface="+mn-cs"/>
            </a:rPr>
            <a:t>Il faut garder en tête que malgré le recours à des évaluations quantitatives, l'évaluation de l'importance</a:t>
          </a:r>
          <a:r>
            <a:rPr lang="fr-CA" sz="1200" baseline="0">
              <a:solidFill>
                <a:schemeClr val="dk1"/>
              </a:solidFill>
              <a:effectLst/>
              <a:latin typeface="+mn-lt"/>
              <a:ea typeface="+mn-ea"/>
              <a:cs typeface="+mn-cs"/>
            </a:rPr>
            <a:t> et de la performance </a:t>
          </a:r>
          <a:r>
            <a:rPr lang="fr-CA" sz="1200">
              <a:solidFill>
                <a:schemeClr val="dk1"/>
              </a:solidFill>
              <a:effectLst/>
              <a:latin typeface="+mn-lt"/>
              <a:ea typeface="+mn-ea"/>
              <a:cs typeface="+mn-cs"/>
            </a:rPr>
            <a:t>demeurent des exercices subjectifs.</a:t>
          </a:r>
          <a:endParaRPr lang="fr-CA" sz="1200">
            <a:effectLst/>
            <a:latin typeface="+mn-lt"/>
          </a:endParaRPr>
        </a:p>
        <a:p>
          <a:endParaRPr lang="fr-CA" sz="1100" b="1">
            <a:solidFill>
              <a:schemeClr val="dk1"/>
            </a:solidFill>
            <a:effectLst/>
            <a:latin typeface="+mn-lt"/>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76199</xdr:colOff>
      <xdr:row>1</xdr:row>
      <xdr:rowOff>10885</xdr:rowOff>
    </xdr:from>
    <xdr:to>
      <xdr:col>23</xdr:col>
      <xdr:colOff>228599</xdr:colOff>
      <xdr:row>14</xdr:row>
      <xdr:rowOff>21771</xdr:rowOff>
    </xdr:to>
    <xdr:graphicFrame macro="">
      <xdr:nvGraphicFramePr>
        <xdr:cNvPr id="2" name="Graphique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655597</xdr:colOff>
      <xdr:row>28</xdr:row>
      <xdr:rowOff>4619</xdr:rowOff>
    </xdr:to>
    <xdr:graphicFrame macro="">
      <xdr:nvGraphicFramePr>
        <xdr:cNvPr id="23" name="Graphique 22">
          <a:extLst>
            <a:ext uri="{FF2B5EF4-FFF2-40B4-BE49-F238E27FC236}">
              <a16:creationId xmlns:a16="http://schemas.microsoft.com/office/drawing/2014/main" id="{00000000-0008-0000-17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4</xdr:col>
      <xdr:colOff>655597</xdr:colOff>
      <xdr:row>57</xdr:row>
      <xdr:rowOff>45150</xdr:rowOff>
    </xdr:to>
    <xdr:graphicFrame macro="">
      <xdr:nvGraphicFramePr>
        <xdr:cNvPr id="24" name="Graphique 23">
          <a:extLst>
            <a:ext uri="{FF2B5EF4-FFF2-40B4-BE49-F238E27FC236}">
              <a16:creationId xmlns:a16="http://schemas.microsoft.com/office/drawing/2014/main" id="{00000000-0008-0000-17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59</xdr:row>
      <xdr:rowOff>0</xdr:rowOff>
    </xdr:from>
    <xdr:to>
      <xdr:col>4</xdr:col>
      <xdr:colOff>655597</xdr:colOff>
      <xdr:row>86</xdr:row>
      <xdr:rowOff>45150</xdr:rowOff>
    </xdr:to>
    <xdr:graphicFrame macro="">
      <xdr:nvGraphicFramePr>
        <xdr:cNvPr id="25" name="Graphique 24">
          <a:extLst>
            <a:ext uri="{FF2B5EF4-FFF2-40B4-BE49-F238E27FC236}">
              <a16:creationId xmlns:a16="http://schemas.microsoft.com/office/drawing/2014/main" id="{00000000-0008-0000-17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88</xdr:row>
      <xdr:rowOff>0</xdr:rowOff>
    </xdr:from>
    <xdr:to>
      <xdr:col>4</xdr:col>
      <xdr:colOff>655597</xdr:colOff>
      <xdr:row>115</xdr:row>
      <xdr:rowOff>4618</xdr:rowOff>
    </xdr:to>
    <xdr:graphicFrame macro="">
      <xdr:nvGraphicFramePr>
        <xdr:cNvPr id="26" name="Graphique 25">
          <a:extLst>
            <a:ext uri="{FF2B5EF4-FFF2-40B4-BE49-F238E27FC236}">
              <a16:creationId xmlns:a16="http://schemas.microsoft.com/office/drawing/2014/main" id="{00000000-0008-0000-17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116</xdr:row>
      <xdr:rowOff>0</xdr:rowOff>
    </xdr:from>
    <xdr:to>
      <xdr:col>4</xdr:col>
      <xdr:colOff>655597</xdr:colOff>
      <xdr:row>143</xdr:row>
      <xdr:rowOff>45150</xdr:rowOff>
    </xdr:to>
    <xdr:graphicFrame macro="">
      <xdr:nvGraphicFramePr>
        <xdr:cNvPr id="27" name="Graphique 26">
          <a:extLst>
            <a:ext uri="{FF2B5EF4-FFF2-40B4-BE49-F238E27FC236}">
              <a16:creationId xmlns:a16="http://schemas.microsoft.com/office/drawing/2014/main" id="{00000000-0008-0000-17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145</xdr:row>
      <xdr:rowOff>0</xdr:rowOff>
    </xdr:from>
    <xdr:to>
      <xdr:col>4</xdr:col>
      <xdr:colOff>655597</xdr:colOff>
      <xdr:row>172</xdr:row>
      <xdr:rowOff>45150</xdr:rowOff>
    </xdr:to>
    <xdr:graphicFrame macro="">
      <xdr:nvGraphicFramePr>
        <xdr:cNvPr id="28" name="Graphique 27">
          <a:extLst>
            <a:ext uri="{FF2B5EF4-FFF2-40B4-BE49-F238E27FC236}">
              <a16:creationId xmlns:a16="http://schemas.microsoft.com/office/drawing/2014/main" id="{00000000-0008-0000-17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174</xdr:row>
      <xdr:rowOff>0</xdr:rowOff>
    </xdr:from>
    <xdr:to>
      <xdr:col>4</xdr:col>
      <xdr:colOff>655597</xdr:colOff>
      <xdr:row>201</xdr:row>
      <xdr:rowOff>45151</xdr:rowOff>
    </xdr:to>
    <xdr:graphicFrame macro="">
      <xdr:nvGraphicFramePr>
        <xdr:cNvPr id="29" name="Graphique 28">
          <a:extLst>
            <a:ext uri="{FF2B5EF4-FFF2-40B4-BE49-F238E27FC236}">
              <a16:creationId xmlns:a16="http://schemas.microsoft.com/office/drawing/2014/main" id="{00000000-0008-0000-17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203</xdr:row>
      <xdr:rowOff>0</xdr:rowOff>
    </xdr:from>
    <xdr:to>
      <xdr:col>4</xdr:col>
      <xdr:colOff>655597</xdr:colOff>
      <xdr:row>230</xdr:row>
      <xdr:rowOff>45150</xdr:rowOff>
    </xdr:to>
    <xdr:graphicFrame macro="">
      <xdr:nvGraphicFramePr>
        <xdr:cNvPr id="30" name="Graphique 29">
          <a:extLst>
            <a:ext uri="{FF2B5EF4-FFF2-40B4-BE49-F238E27FC236}">
              <a16:creationId xmlns:a16="http://schemas.microsoft.com/office/drawing/2014/main" id="{00000000-0008-0000-17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232</xdr:row>
      <xdr:rowOff>0</xdr:rowOff>
    </xdr:from>
    <xdr:to>
      <xdr:col>4</xdr:col>
      <xdr:colOff>655597</xdr:colOff>
      <xdr:row>259</xdr:row>
      <xdr:rowOff>45150</xdr:rowOff>
    </xdr:to>
    <xdr:graphicFrame macro="">
      <xdr:nvGraphicFramePr>
        <xdr:cNvPr id="31" name="Graphique 30">
          <a:extLst>
            <a:ext uri="{FF2B5EF4-FFF2-40B4-BE49-F238E27FC236}">
              <a16:creationId xmlns:a16="http://schemas.microsoft.com/office/drawing/2014/main" id="{00000000-0008-0000-17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261</xdr:row>
      <xdr:rowOff>0</xdr:rowOff>
    </xdr:from>
    <xdr:to>
      <xdr:col>4</xdr:col>
      <xdr:colOff>655597</xdr:colOff>
      <xdr:row>288</xdr:row>
      <xdr:rowOff>45150</xdr:rowOff>
    </xdr:to>
    <xdr:graphicFrame macro="">
      <xdr:nvGraphicFramePr>
        <xdr:cNvPr id="32" name="Graphique 31">
          <a:extLst>
            <a:ext uri="{FF2B5EF4-FFF2-40B4-BE49-F238E27FC236}">
              <a16:creationId xmlns:a16="http://schemas.microsoft.com/office/drawing/2014/main" id="{00000000-0008-0000-17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290</xdr:row>
      <xdr:rowOff>0</xdr:rowOff>
    </xdr:from>
    <xdr:to>
      <xdr:col>4</xdr:col>
      <xdr:colOff>655597</xdr:colOff>
      <xdr:row>317</xdr:row>
      <xdr:rowOff>45150</xdr:rowOff>
    </xdr:to>
    <xdr:graphicFrame macro="">
      <xdr:nvGraphicFramePr>
        <xdr:cNvPr id="33" name="Graphique 32">
          <a:extLst>
            <a:ext uri="{FF2B5EF4-FFF2-40B4-BE49-F238E27FC236}">
              <a16:creationId xmlns:a16="http://schemas.microsoft.com/office/drawing/2014/main" id="{00000000-0008-0000-17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319</xdr:row>
      <xdr:rowOff>0</xdr:rowOff>
    </xdr:from>
    <xdr:to>
      <xdr:col>4</xdr:col>
      <xdr:colOff>655597</xdr:colOff>
      <xdr:row>346</xdr:row>
      <xdr:rowOff>45150</xdr:rowOff>
    </xdr:to>
    <xdr:graphicFrame macro="">
      <xdr:nvGraphicFramePr>
        <xdr:cNvPr id="34" name="Graphique 33">
          <a:extLst>
            <a:ext uri="{FF2B5EF4-FFF2-40B4-BE49-F238E27FC236}">
              <a16:creationId xmlns:a16="http://schemas.microsoft.com/office/drawing/2014/main" id="{00000000-0008-0000-17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348</xdr:row>
      <xdr:rowOff>0</xdr:rowOff>
    </xdr:from>
    <xdr:to>
      <xdr:col>4</xdr:col>
      <xdr:colOff>655597</xdr:colOff>
      <xdr:row>375</xdr:row>
      <xdr:rowOff>45150</xdr:rowOff>
    </xdr:to>
    <xdr:graphicFrame macro="">
      <xdr:nvGraphicFramePr>
        <xdr:cNvPr id="35" name="Graphique 34">
          <a:extLst>
            <a:ext uri="{FF2B5EF4-FFF2-40B4-BE49-F238E27FC236}">
              <a16:creationId xmlns:a16="http://schemas.microsoft.com/office/drawing/2014/main" id="{00000000-0008-0000-17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377</xdr:row>
      <xdr:rowOff>0</xdr:rowOff>
    </xdr:from>
    <xdr:to>
      <xdr:col>4</xdr:col>
      <xdr:colOff>655597</xdr:colOff>
      <xdr:row>404</xdr:row>
      <xdr:rowOff>45150</xdr:rowOff>
    </xdr:to>
    <xdr:graphicFrame macro="">
      <xdr:nvGraphicFramePr>
        <xdr:cNvPr id="36" name="Graphique 35">
          <a:extLst>
            <a:ext uri="{FF2B5EF4-FFF2-40B4-BE49-F238E27FC236}">
              <a16:creationId xmlns:a16="http://schemas.microsoft.com/office/drawing/2014/main" id="{00000000-0008-0000-17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406</xdr:row>
      <xdr:rowOff>0</xdr:rowOff>
    </xdr:from>
    <xdr:to>
      <xdr:col>4</xdr:col>
      <xdr:colOff>655597</xdr:colOff>
      <xdr:row>433</xdr:row>
      <xdr:rowOff>45151</xdr:rowOff>
    </xdr:to>
    <xdr:graphicFrame macro="">
      <xdr:nvGraphicFramePr>
        <xdr:cNvPr id="37" name="Graphique 36">
          <a:extLst>
            <a:ext uri="{FF2B5EF4-FFF2-40B4-BE49-F238E27FC236}">
              <a16:creationId xmlns:a16="http://schemas.microsoft.com/office/drawing/2014/main" id="{00000000-0008-0000-17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435</xdr:row>
      <xdr:rowOff>0</xdr:rowOff>
    </xdr:from>
    <xdr:to>
      <xdr:col>4</xdr:col>
      <xdr:colOff>655597</xdr:colOff>
      <xdr:row>462</xdr:row>
      <xdr:rowOff>45150</xdr:rowOff>
    </xdr:to>
    <xdr:graphicFrame macro="">
      <xdr:nvGraphicFramePr>
        <xdr:cNvPr id="38" name="Graphique 37">
          <a:extLst>
            <a:ext uri="{FF2B5EF4-FFF2-40B4-BE49-F238E27FC236}">
              <a16:creationId xmlns:a16="http://schemas.microsoft.com/office/drawing/2014/main" id="{00000000-0008-0000-17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464</xdr:row>
      <xdr:rowOff>0</xdr:rowOff>
    </xdr:from>
    <xdr:to>
      <xdr:col>4</xdr:col>
      <xdr:colOff>655597</xdr:colOff>
      <xdr:row>491</xdr:row>
      <xdr:rowOff>45150</xdr:rowOff>
    </xdr:to>
    <xdr:graphicFrame macro="">
      <xdr:nvGraphicFramePr>
        <xdr:cNvPr id="39" name="Graphique 38">
          <a:extLst>
            <a:ext uri="{FF2B5EF4-FFF2-40B4-BE49-F238E27FC236}">
              <a16:creationId xmlns:a16="http://schemas.microsoft.com/office/drawing/2014/main" id="{00000000-0008-0000-17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3.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4.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5.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6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6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6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6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6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6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7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7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7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7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6.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6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6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6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6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6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6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7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7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7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7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7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7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7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7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7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8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8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8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8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8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8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8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8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8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9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9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9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9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9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9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9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7.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6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6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6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6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8.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9.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97970</xdr:colOff>
      <xdr:row>2</xdr:row>
      <xdr:rowOff>206827</xdr:rowOff>
    </xdr:from>
    <xdr:to>
      <xdr:col>2</xdr:col>
      <xdr:colOff>2100942</xdr:colOff>
      <xdr:row>4</xdr:row>
      <xdr:rowOff>2133599</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0" y="1132113"/>
          <a:ext cx="2405743" cy="2405743"/>
        </a:xfrm>
        <a:prstGeom prst="rect">
          <a:avLst/>
        </a:prstGeom>
      </xdr:spPr>
    </xdr:pic>
    <xdr:clientData/>
  </xdr:twoCellAnchor>
</xdr:wsDr>
</file>

<file path=xl/drawings/drawing30.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1.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2.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3.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4.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5.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6.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7.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8.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9.xml><?xml version="1.0" encoding="utf-8"?>
<xdr:wsDr xmlns:xdr="http://schemas.openxmlformats.org/drawingml/2006/spreadsheetDrawing" xmlns:a="http://schemas.openxmlformats.org/drawingml/2006/main">
  <xdr:twoCellAnchor editAs="oneCell">
    <xdr:from>
      <xdr:col>5</xdr:col>
      <xdr:colOff>263979</xdr:colOff>
      <xdr:row>0</xdr:row>
      <xdr:rowOff>57150</xdr:rowOff>
    </xdr:from>
    <xdr:to>
      <xdr:col>9</xdr:col>
      <xdr:colOff>111579</xdr:colOff>
      <xdr:row>8</xdr:row>
      <xdr:rowOff>553810</xdr:rowOff>
    </xdr:to>
    <xdr:pic>
      <xdr:nvPicPr>
        <xdr:cNvPr id="4098" name="Picture 2">
          <a:extLst>
            <a:ext uri="{FF2B5EF4-FFF2-40B4-BE49-F238E27FC236}">
              <a16:creationId xmlns:a16="http://schemas.microsoft.com/office/drawing/2014/main" id="{00000000-0008-0000-1800-000002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350954" y="57150"/>
          <a:ext cx="7258050" cy="4440010"/>
        </a:xfrm>
        <a:prstGeom prst="rect">
          <a:avLst/>
        </a:prstGeom>
        <a:noFill/>
      </xdr:spPr>
    </xdr:pic>
    <xdr:clientData/>
  </xdr:twoCellAnchor>
  <xdr:twoCellAnchor>
    <xdr:from>
      <xdr:col>0</xdr:col>
      <xdr:colOff>78921</xdr:colOff>
      <xdr:row>0</xdr:row>
      <xdr:rowOff>89807</xdr:rowOff>
    </xdr:from>
    <xdr:to>
      <xdr:col>4</xdr:col>
      <xdr:colOff>2266950</xdr:colOff>
      <xdr:row>23</xdr:row>
      <xdr:rowOff>190500</xdr:rowOff>
    </xdr:to>
    <xdr:sp macro="" textlink="">
      <xdr:nvSpPr>
        <xdr:cNvPr id="3" name="ZoneTexte 2">
          <a:extLst>
            <a:ext uri="{FF2B5EF4-FFF2-40B4-BE49-F238E27FC236}">
              <a16:creationId xmlns:a16="http://schemas.microsoft.com/office/drawing/2014/main" id="{00000000-0008-0000-1800-000003000000}"/>
            </a:ext>
          </a:extLst>
        </xdr:cNvPr>
        <xdr:cNvSpPr txBox="1"/>
      </xdr:nvSpPr>
      <xdr:spPr>
        <a:xfrm>
          <a:off x="78921" y="89807"/>
          <a:ext cx="9839779" cy="12713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400" b="1">
              <a:solidFill>
                <a:schemeClr val="dk1"/>
              </a:solidFill>
              <a:latin typeface="+mn-lt"/>
              <a:ea typeface="+mn-ea"/>
              <a:cs typeface="+mn-cs"/>
            </a:rPr>
            <a:t>Interpréter les résultats de la priorisation des cibles des ODD</a:t>
          </a:r>
        </a:p>
        <a:p>
          <a:endParaRPr lang="fr-CA" sz="1400" b="1">
            <a:solidFill>
              <a:schemeClr val="dk1"/>
            </a:solidFill>
            <a:latin typeface="+mn-lt"/>
            <a:ea typeface="+mn-ea"/>
            <a:cs typeface="+mn-cs"/>
          </a:endParaRPr>
        </a:p>
        <a:p>
          <a:r>
            <a:rPr lang="fr-CA" sz="1100" b="0">
              <a:solidFill>
                <a:schemeClr val="dk1"/>
              </a:solidFill>
              <a:latin typeface="+mn-lt"/>
              <a:ea typeface="+mn-ea"/>
              <a:cs typeface="+mn-cs"/>
            </a:rPr>
            <a:t>L'onglet</a:t>
          </a:r>
          <a:r>
            <a:rPr lang="fr-CA" sz="1100" b="0" baseline="0">
              <a:solidFill>
                <a:schemeClr val="dk1"/>
              </a:solidFill>
              <a:latin typeface="+mn-lt"/>
              <a:ea typeface="+mn-ea"/>
              <a:cs typeface="+mn-cs"/>
            </a:rPr>
            <a:t> «</a:t>
          </a:r>
          <a:r>
            <a:rPr lang="fr-CA" sz="1100" b="0" i="1" baseline="0">
              <a:solidFill>
                <a:schemeClr val="dk1"/>
              </a:solidFill>
              <a:latin typeface="+mn-lt"/>
              <a:ea typeface="+mn-ea"/>
              <a:cs typeface="+mn-cs"/>
            </a:rPr>
            <a:t>Résultats détaillés»</a:t>
          </a:r>
          <a:r>
            <a:rPr lang="fr-CA" sz="1100" b="0" baseline="0">
              <a:solidFill>
                <a:schemeClr val="dk1"/>
              </a:solidFill>
              <a:latin typeface="+mn-lt"/>
              <a:ea typeface="+mn-ea"/>
              <a:cs typeface="+mn-cs"/>
            </a:rPr>
            <a:t> présente un tableau complet des résultats,  exposant l'évaluation de l'importance, de la performance et de la compétence, et précisant:</a:t>
          </a:r>
        </a:p>
        <a:p>
          <a:endParaRPr lang="fr-CA" sz="1100" b="0" baseline="0">
            <a:solidFill>
              <a:schemeClr val="dk1"/>
            </a:solidFill>
            <a:latin typeface="+mn-lt"/>
            <a:ea typeface="+mn-ea"/>
            <a:cs typeface="+mn-cs"/>
          </a:endParaRPr>
        </a:p>
        <a:p>
          <a:r>
            <a:rPr lang="fr-CA" sz="1100" b="0" baseline="0">
              <a:solidFill>
                <a:schemeClr val="dk1"/>
              </a:solidFill>
              <a:latin typeface="+mn-lt"/>
              <a:ea typeface="+mn-ea"/>
              <a:cs typeface="+mn-cs"/>
            </a:rPr>
            <a:t>- Le niveau de priorité de chaque cible</a:t>
          </a:r>
        </a:p>
        <a:p>
          <a:r>
            <a:rPr lang="fr-CA" sz="1100" b="0" baseline="0">
              <a:solidFill>
                <a:schemeClr val="dk1"/>
              </a:solidFill>
              <a:latin typeface="+mn-lt"/>
              <a:ea typeface="+mn-ea"/>
              <a:cs typeface="+mn-cs"/>
            </a:rPr>
            <a:t>- L'articulation entre les niveaux national et local</a:t>
          </a:r>
        </a:p>
        <a:p>
          <a:r>
            <a:rPr lang="fr-CA" sz="1100" b="0" baseline="0">
              <a:solidFill>
                <a:schemeClr val="dk1"/>
              </a:solidFill>
              <a:latin typeface="+mn-lt"/>
              <a:ea typeface="+mn-ea"/>
              <a:cs typeface="+mn-cs"/>
            </a:rPr>
            <a:t>- Des pistes d'actions à mettre en oeuvre</a:t>
          </a:r>
        </a:p>
        <a:p>
          <a:r>
            <a:rPr lang="fr-CA" sz="1100" b="0" baseline="0">
              <a:solidFill>
                <a:schemeClr val="dk1"/>
              </a:solidFill>
              <a:latin typeface="+mn-lt"/>
              <a:ea typeface="+mn-ea"/>
              <a:cs typeface="+mn-cs"/>
            </a:rPr>
            <a:t>- Une analyse forces, faiblesses, opportunités et menaces (FFOM) de chaque cible. </a:t>
          </a:r>
        </a:p>
        <a:p>
          <a:endParaRPr lang="fr-CA" sz="1100" b="0" baseline="0">
            <a:solidFill>
              <a:schemeClr val="dk1"/>
            </a:solidFill>
            <a:latin typeface="+mn-lt"/>
            <a:ea typeface="+mn-ea"/>
            <a:cs typeface="+mn-cs"/>
          </a:endParaRPr>
        </a:p>
        <a:p>
          <a:r>
            <a:rPr lang="fr-CA" sz="1100" b="0" baseline="0">
              <a:solidFill>
                <a:schemeClr val="dk1"/>
              </a:solidFill>
              <a:latin typeface="+mn-lt"/>
              <a:ea typeface="+mn-ea"/>
              <a:cs typeface="+mn-cs"/>
            </a:rPr>
            <a:t>Ces éléments d'informations </a:t>
          </a:r>
          <a:r>
            <a:rPr lang="fr-CA" sz="1100" b="1" i="1" baseline="0">
              <a:solidFill>
                <a:schemeClr val="dk1"/>
              </a:solidFill>
              <a:latin typeface="+mn-lt"/>
              <a:ea typeface="+mn-ea"/>
              <a:cs typeface="+mn-cs"/>
            </a:rPr>
            <a:t>ne constituent pas </a:t>
          </a:r>
          <a:r>
            <a:rPr lang="fr-CA" sz="1100" b="0" baseline="0">
              <a:solidFill>
                <a:schemeClr val="dk1"/>
              </a:solidFill>
              <a:latin typeface="+mn-lt"/>
              <a:ea typeface="+mn-ea"/>
              <a:cs typeface="+mn-cs"/>
            </a:rPr>
            <a:t>en soi un plan de développement durable, mais offrent aux planificateurs un résumé des informations pertinentes pour concevoir le plan, basé sur une analyse objective et participative des priorités et du contexte culturel et socio-économique du territoire étudié. Pour ce faire, il en revient aux planificateurs de tirer profit au maximum des informations  présentées dans l'onglet «</a:t>
          </a:r>
          <a:r>
            <a:rPr lang="fr-CA" sz="1100" b="0" i="1" baseline="0">
              <a:solidFill>
                <a:schemeClr val="dk1"/>
              </a:solidFill>
              <a:latin typeface="+mn-lt"/>
              <a:ea typeface="+mn-ea"/>
              <a:cs typeface="+mn-cs"/>
            </a:rPr>
            <a:t>Résultats détaillés</a:t>
          </a:r>
          <a:r>
            <a:rPr lang="fr-CA" sz="1100" b="0" baseline="0">
              <a:solidFill>
                <a:schemeClr val="dk1"/>
              </a:solidFill>
              <a:latin typeface="+mn-lt"/>
              <a:ea typeface="+mn-ea"/>
              <a:cs typeface="+mn-cs"/>
            </a:rPr>
            <a:t>», et qui sont des réflexions, débats et discussions de l'ensemble des parties ayant pris part à la priorisation des cibles des ODD. </a:t>
          </a:r>
        </a:p>
        <a:p>
          <a:endParaRPr lang="fr-CA" sz="1100" b="1">
            <a:solidFill>
              <a:schemeClr val="dk1"/>
            </a:solidFill>
            <a:latin typeface="+mn-lt"/>
            <a:ea typeface="+mn-ea"/>
            <a:cs typeface="+mn-cs"/>
          </a:endParaRPr>
        </a:p>
        <a:p>
          <a:endParaRPr lang="fr-CA" sz="1100" b="1">
            <a:solidFill>
              <a:schemeClr val="dk1"/>
            </a:solidFill>
            <a:latin typeface="+mn-lt"/>
            <a:ea typeface="+mn-ea"/>
            <a:cs typeface="+mn-cs"/>
          </a:endParaRPr>
        </a:p>
        <a:p>
          <a:r>
            <a:rPr lang="fr-CA" sz="1100" b="1" i="1">
              <a:solidFill>
                <a:schemeClr val="dk1"/>
              </a:solidFill>
              <a:latin typeface="+mn-lt"/>
              <a:ea typeface="+mn-ea"/>
              <a:cs typeface="+mn-cs"/>
            </a:rPr>
            <a:t>A) Interprétation </a:t>
          </a:r>
          <a:r>
            <a:rPr lang="fr-CA" sz="1100" b="1" i="1" baseline="0">
              <a:solidFill>
                <a:schemeClr val="dk1"/>
              </a:solidFill>
              <a:latin typeface="+mn-lt"/>
              <a:ea typeface="+mn-ea"/>
              <a:cs typeface="+mn-cs"/>
            </a:rPr>
            <a:t>des résultats - Cibles prioritaires</a:t>
          </a:r>
          <a:endParaRPr lang="fr-CA" sz="1100">
            <a:solidFill>
              <a:schemeClr val="dk1"/>
            </a:solidFill>
            <a:latin typeface="+mn-lt"/>
            <a:ea typeface="+mn-ea"/>
            <a:cs typeface="+mn-cs"/>
          </a:endParaRPr>
        </a:p>
        <a:p>
          <a:pPr fontAlgn="base"/>
          <a:endParaRPr lang="fr-CA" sz="1100">
            <a:solidFill>
              <a:schemeClr val="dk1"/>
            </a:solidFill>
            <a:latin typeface="+mn-lt"/>
            <a:ea typeface="+mn-ea"/>
            <a:cs typeface="+mn-cs"/>
          </a:endParaRPr>
        </a:p>
        <a:p>
          <a:pPr fontAlgn="base"/>
          <a:r>
            <a:rPr lang="fr-CA" sz="1100">
              <a:solidFill>
                <a:schemeClr val="dk1"/>
              </a:solidFill>
              <a:latin typeface="+mn-lt"/>
              <a:ea typeface="+mn-ea"/>
              <a:cs typeface="+mn-cs"/>
            </a:rPr>
            <a:t>Le premier élément d'interprétation,</a:t>
          </a:r>
          <a:r>
            <a:rPr lang="fr-CA" sz="1100" baseline="0">
              <a:solidFill>
                <a:schemeClr val="dk1"/>
              </a:solidFill>
              <a:latin typeface="+mn-lt"/>
              <a:ea typeface="+mn-ea"/>
              <a:cs typeface="+mn-cs"/>
            </a:rPr>
            <a:t> et possiblement le plus significatif, est le niveau de priorité qui devrait être accordé à chaque cible, présenté dans la colonne «Niveau de priorité ». Ce niveau est fonction de l'évaluation de l'importance et de la performance. </a:t>
          </a:r>
          <a:r>
            <a:rPr lang="fr-CA" sz="1100">
              <a:solidFill>
                <a:schemeClr val="dk1"/>
              </a:solidFill>
              <a:latin typeface="+mn-lt"/>
              <a:ea typeface="+mn-ea"/>
              <a:cs typeface="+mn-cs"/>
            </a:rPr>
            <a:t>De façon générale, plus une</a:t>
          </a:r>
          <a:r>
            <a:rPr lang="fr-CA" sz="1100" baseline="0">
              <a:solidFill>
                <a:schemeClr val="dk1"/>
              </a:solidFill>
              <a:latin typeface="+mn-lt"/>
              <a:ea typeface="+mn-ea"/>
              <a:cs typeface="+mn-cs"/>
            </a:rPr>
            <a:t> cible </a:t>
          </a:r>
          <a:r>
            <a:rPr lang="fr-CA" sz="1100">
              <a:solidFill>
                <a:schemeClr val="dk1"/>
              </a:solidFill>
              <a:latin typeface="+mn-lt"/>
              <a:ea typeface="+mn-ea"/>
              <a:cs typeface="+mn-cs"/>
            </a:rPr>
            <a:t>est jugée importante et peu performante,</a:t>
          </a:r>
          <a:r>
            <a:rPr lang="fr-CA" sz="1100" baseline="0">
              <a:solidFill>
                <a:schemeClr val="dk1"/>
              </a:solidFill>
              <a:latin typeface="+mn-lt"/>
              <a:ea typeface="+mn-ea"/>
              <a:cs typeface="+mn-cs"/>
            </a:rPr>
            <a:t> plus elle sera prioritaire. </a:t>
          </a:r>
          <a:r>
            <a:rPr lang="fr-CA" sz="1100">
              <a:solidFill>
                <a:schemeClr val="dk1"/>
              </a:solidFill>
              <a:latin typeface="+mn-lt"/>
              <a:ea typeface="+mn-ea"/>
              <a:cs typeface="+mn-cs"/>
            </a:rPr>
            <a:t>Le</a:t>
          </a:r>
          <a:r>
            <a:rPr lang="fr-CA" sz="1100" baseline="0">
              <a:solidFill>
                <a:schemeClr val="dk1"/>
              </a:solidFill>
              <a:latin typeface="+mn-lt"/>
              <a:ea typeface="+mn-ea"/>
              <a:cs typeface="+mn-cs"/>
            </a:rPr>
            <a:t> niveau de priorité de la cible s'affiche automatiquement dans la colonne, selon un algorithme qui correspond au tableau présenté à droite. Ces résultats sont affichés dans l'onglet correspondant à chaque ODD. À titre indicatif: </a:t>
          </a:r>
        </a:p>
        <a:p>
          <a:pPr fontAlgn="base"/>
          <a:endParaRPr lang="fr-CA" sz="1100" baseline="0">
            <a:solidFill>
              <a:schemeClr val="dk1"/>
            </a:solidFill>
            <a:latin typeface="+mn-lt"/>
            <a:ea typeface="+mn-ea"/>
            <a:cs typeface="+mn-cs"/>
          </a:endParaRPr>
        </a:p>
        <a:p>
          <a:pPr fontAlgn="base"/>
          <a:r>
            <a:rPr lang="fr-CA" sz="1100">
              <a:solidFill>
                <a:schemeClr val="dk1"/>
              </a:solidFill>
              <a:latin typeface="+mn-lt"/>
              <a:ea typeface="+mn-ea"/>
              <a:cs typeface="+mn-cs"/>
            </a:rPr>
            <a:t>- Une cible </a:t>
          </a:r>
          <a:r>
            <a:rPr lang="fr-CA" sz="1100" b="1">
              <a:solidFill>
                <a:schemeClr val="dk1"/>
              </a:solidFill>
              <a:latin typeface="+mn-lt"/>
              <a:ea typeface="+mn-ea"/>
              <a:cs typeface="+mn-cs"/>
            </a:rPr>
            <a:t>urgente</a:t>
          </a:r>
          <a:r>
            <a:rPr lang="fr-CA" sz="1100">
              <a:solidFill>
                <a:schemeClr val="dk1"/>
              </a:solidFill>
              <a:latin typeface="+mn-lt"/>
              <a:ea typeface="+mn-ea"/>
              <a:cs typeface="+mn-cs"/>
            </a:rPr>
            <a:t> nécessite des interventions immédiates</a:t>
          </a:r>
        </a:p>
        <a:p>
          <a:r>
            <a:rPr lang="fr-CA" sz="1100">
              <a:solidFill>
                <a:schemeClr val="dk1"/>
              </a:solidFill>
              <a:latin typeface="+mn-lt"/>
              <a:ea typeface="+mn-ea"/>
              <a:cs typeface="+mn-cs"/>
            </a:rPr>
            <a:t>- Une cible </a:t>
          </a:r>
          <a:r>
            <a:rPr lang="fr-CA" sz="1100" b="1">
              <a:solidFill>
                <a:schemeClr val="dk1"/>
              </a:solidFill>
              <a:latin typeface="+mn-lt"/>
              <a:ea typeface="+mn-ea"/>
              <a:cs typeface="+mn-cs"/>
            </a:rPr>
            <a:t>prioritaire</a:t>
          </a:r>
          <a:r>
            <a:rPr lang="fr-CA" sz="1100" baseline="0">
              <a:solidFill>
                <a:schemeClr val="dk1"/>
              </a:solidFill>
              <a:latin typeface="+mn-lt"/>
              <a:ea typeface="+mn-ea"/>
              <a:cs typeface="+mn-cs"/>
            </a:rPr>
            <a:t> </a:t>
          </a:r>
          <a:r>
            <a:rPr lang="fr-CA" sz="1100">
              <a:solidFill>
                <a:schemeClr val="dk1"/>
              </a:solidFill>
              <a:latin typeface="+mn-lt"/>
              <a:ea typeface="+mn-ea"/>
              <a:cs typeface="+mn-cs"/>
            </a:rPr>
            <a:t>devrait faire l'objet d'interventions </a:t>
          </a:r>
          <a:r>
            <a:rPr lang="fr-CA" sz="1100" baseline="0">
              <a:solidFill>
                <a:schemeClr val="dk1"/>
              </a:solidFill>
              <a:latin typeface="+mn-lt"/>
              <a:ea typeface="+mn-ea"/>
              <a:cs typeface="+mn-cs"/>
            </a:rPr>
            <a:t>sur un horizon de 0 à 3 ans</a:t>
          </a:r>
          <a:endParaRPr lang="fr-CA" sz="1100"/>
        </a:p>
        <a:p>
          <a:r>
            <a:rPr lang="fr-CA" sz="1100">
              <a:solidFill>
                <a:schemeClr val="dk1"/>
              </a:solidFill>
              <a:latin typeface="+mn-lt"/>
              <a:ea typeface="+mn-ea"/>
              <a:cs typeface="+mn-cs"/>
            </a:rPr>
            <a:t>- Une cible à </a:t>
          </a:r>
          <a:r>
            <a:rPr lang="fr-CA" sz="1100" b="1">
              <a:solidFill>
                <a:schemeClr val="dk1"/>
              </a:solidFill>
              <a:latin typeface="+mn-lt"/>
              <a:ea typeface="+mn-ea"/>
              <a:cs typeface="+mn-cs"/>
            </a:rPr>
            <a:t>moyen terme </a:t>
          </a:r>
          <a:r>
            <a:rPr lang="fr-CA" sz="1100">
              <a:solidFill>
                <a:schemeClr val="dk1"/>
              </a:solidFill>
              <a:latin typeface="+mn-lt"/>
              <a:ea typeface="+mn-ea"/>
              <a:cs typeface="+mn-cs"/>
            </a:rPr>
            <a:t>devrait faire l'objet d'interventions</a:t>
          </a:r>
          <a:r>
            <a:rPr lang="fr-CA" sz="1100" baseline="0">
              <a:solidFill>
                <a:schemeClr val="dk1"/>
              </a:solidFill>
              <a:latin typeface="+mn-lt"/>
              <a:ea typeface="+mn-ea"/>
              <a:cs typeface="+mn-cs"/>
            </a:rPr>
            <a:t> sur un horizon de 3 à 7 ans</a:t>
          </a:r>
          <a:endParaRPr lang="fr-CA" sz="1100">
            <a:solidFill>
              <a:schemeClr val="dk1"/>
            </a:solidFill>
            <a:latin typeface="+mn-lt"/>
            <a:ea typeface="+mn-ea"/>
            <a:cs typeface="+mn-cs"/>
          </a:endParaRPr>
        </a:p>
        <a:p>
          <a:pPr eaLnBrk="1" fontAlgn="auto" latinLnBrk="0" hangingPunct="1"/>
          <a:r>
            <a:rPr lang="fr-CA" sz="1100">
              <a:solidFill>
                <a:schemeClr val="dk1"/>
              </a:solidFill>
              <a:latin typeface="+mn-lt"/>
              <a:ea typeface="+mn-ea"/>
              <a:cs typeface="+mn-cs"/>
            </a:rPr>
            <a:t>- Une cible à </a:t>
          </a:r>
          <a:r>
            <a:rPr lang="fr-CA" sz="1100" b="1">
              <a:solidFill>
                <a:schemeClr val="dk1"/>
              </a:solidFill>
              <a:latin typeface="+mn-lt"/>
              <a:ea typeface="+mn-ea"/>
              <a:cs typeface="+mn-cs"/>
            </a:rPr>
            <a:t>long terme </a:t>
          </a:r>
          <a:r>
            <a:rPr lang="fr-CA" sz="1100">
              <a:solidFill>
                <a:schemeClr val="dk1"/>
              </a:solidFill>
              <a:latin typeface="+mn-lt"/>
              <a:ea typeface="+mn-ea"/>
              <a:cs typeface="+mn-cs"/>
            </a:rPr>
            <a:t>devrait faire l'objet d'interventions </a:t>
          </a:r>
          <a:r>
            <a:rPr lang="fr-CA" sz="1100" baseline="0">
              <a:solidFill>
                <a:schemeClr val="dk1"/>
              </a:solidFill>
              <a:latin typeface="+mn-lt"/>
              <a:ea typeface="+mn-ea"/>
              <a:cs typeface="+mn-cs"/>
            </a:rPr>
            <a:t>sur un horizon de 7 à 15 ans</a:t>
          </a:r>
          <a:endParaRPr lang="fr-CA" sz="1100">
            <a:solidFill>
              <a:schemeClr val="dk1"/>
            </a:solidFill>
            <a:latin typeface="+mn-lt"/>
            <a:ea typeface="+mn-ea"/>
            <a:cs typeface="+mn-cs"/>
          </a:endParaRPr>
        </a:p>
        <a:p>
          <a:r>
            <a:rPr lang="fr-CA" sz="1100">
              <a:solidFill>
                <a:schemeClr val="dk1"/>
              </a:solidFill>
              <a:latin typeface="+mn-lt"/>
              <a:ea typeface="+mn-ea"/>
              <a:cs typeface="+mn-cs"/>
            </a:rPr>
            <a:t>- Une cible</a:t>
          </a:r>
          <a:r>
            <a:rPr lang="fr-CA" sz="1100" baseline="0">
              <a:solidFill>
                <a:schemeClr val="dk1"/>
              </a:solidFill>
              <a:latin typeface="+mn-lt"/>
              <a:ea typeface="+mn-ea"/>
              <a:cs typeface="+mn-cs"/>
            </a:rPr>
            <a:t> à </a:t>
          </a:r>
          <a:r>
            <a:rPr lang="fr-CA" sz="1100" b="1" baseline="0">
              <a:solidFill>
                <a:schemeClr val="dk1"/>
              </a:solidFill>
              <a:latin typeface="+mn-lt"/>
              <a:ea typeface="+mn-ea"/>
              <a:cs typeface="+mn-cs"/>
            </a:rPr>
            <a:t>consolider</a:t>
          </a:r>
          <a:r>
            <a:rPr lang="fr-CA" sz="1100" baseline="0">
              <a:solidFill>
                <a:schemeClr val="dk1"/>
              </a:solidFill>
              <a:latin typeface="+mn-lt"/>
              <a:ea typeface="+mn-ea"/>
              <a:cs typeface="+mn-cs"/>
            </a:rPr>
            <a:t> demande des interventions qui permettent de maintenir le niveau de performance actuel</a:t>
          </a:r>
          <a:endParaRPr lang="fr-CA" sz="1100">
            <a:solidFill>
              <a:schemeClr val="dk1"/>
            </a:solidFill>
            <a:latin typeface="+mn-lt"/>
            <a:ea typeface="+mn-ea"/>
            <a:cs typeface="+mn-cs"/>
          </a:endParaRPr>
        </a:p>
        <a:p>
          <a:endParaRPr lang="fr-CA" sz="1100">
            <a:solidFill>
              <a:schemeClr val="dk1"/>
            </a:solidFill>
            <a:latin typeface="+mn-lt"/>
            <a:ea typeface="+mn-ea"/>
            <a:cs typeface="+mn-cs"/>
          </a:endParaRPr>
        </a:p>
        <a:p>
          <a:pPr eaLnBrk="1" fontAlgn="auto" latinLnBrk="0" hangingPunct="1"/>
          <a:r>
            <a:rPr lang="fr-CA" sz="1100">
              <a:solidFill>
                <a:schemeClr val="dk1"/>
              </a:solidFill>
              <a:latin typeface="+mn-lt"/>
              <a:ea typeface="+mn-ea"/>
              <a:cs typeface="+mn-cs"/>
            </a:rPr>
            <a:t>Les autres niveaux de priorités ne nécessitent pas d'actions</a:t>
          </a:r>
          <a:r>
            <a:rPr lang="fr-CA" sz="1100" baseline="0">
              <a:solidFill>
                <a:schemeClr val="dk1"/>
              </a:solidFill>
              <a:latin typeface="+mn-lt"/>
              <a:ea typeface="+mn-ea"/>
              <a:cs typeface="+mn-cs"/>
            </a:rPr>
            <a:t> spécifiques.</a:t>
          </a:r>
          <a:endParaRPr lang="fr-CA" sz="1100">
            <a:solidFill>
              <a:schemeClr val="dk1"/>
            </a:solidFill>
            <a:latin typeface="+mn-lt"/>
            <a:ea typeface="+mn-ea"/>
            <a:cs typeface="+mn-cs"/>
          </a:endParaRPr>
        </a:p>
        <a:p>
          <a:pPr fontAlgn="base"/>
          <a:endParaRPr lang="fr-CA" sz="1100"/>
        </a:p>
        <a:p>
          <a:pPr fontAlgn="base"/>
          <a:endParaRPr lang="fr-CA" sz="1100"/>
        </a:p>
        <a:p>
          <a:pPr marL="0" marR="0" indent="0" defTabSz="914400" eaLnBrk="1" fontAlgn="base" latinLnBrk="0" hangingPunct="1">
            <a:lnSpc>
              <a:spcPct val="100000"/>
            </a:lnSpc>
            <a:spcBef>
              <a:spcPts val="0"/>
            </a:spcBef>
            <a:spcAft>
              <a:spcPts val="0"/>
            </a:spcAft>
            <a:buClrTx/>
            <a:buSzTx/>
            <a:buFontTx/>
            <a:buNone/>
            <a:tabLst/>
            <a:defRPr/>
          </a:pPr>
          <a:r>
            <a:rPr lang="fr-CA" sz="1100" b="1" i="1">
              <a:solidFill>
                <a:schemeClr val="dk1"/>
              </a:solidFill>
              <a:latin typeface="+mn-lt"/>
              <a:ea typeface="+mn-ea"/>
              <a:cs typeface="+mn-cs"/>
            </a:rPr>
            <a:t>B)</a:t>
          </a:r>
          <a:r>
            <a:rPr lang="fr-CA" sz="1100" b="1" i="1" baseline="0">
              <a:solidFill>
                <a:schemeClr val="dk1"/>
              </a:solidFill>
              <a:latin typeface="+mn-lt"/>
              <a:ea typeface="+mn-ea"/>
              <a:cs typeface="+mn-cs"/>
            </a:rPr>
            <a:t> </a:t>
          </a:r>
          <a:r>
            <a:rPr lang="fr-CA" sz="1100" b="1" i="1">
              <a:solidFill>
                <a:schemeClr val="dk1"/>
              </a:solidFill>
              <a:latin typeface="+mn-lt"/>
              <a:ea typeface="+mn-ea"/>
              <a:cs typeface="+mn-cs"/>
            </a:rPr>
            <a:t>Interprétation </a:t>
          </a:r>
          <a:r>
            <a:rPr lang="fr-CA" sz="1100" b="1" i="1" baseline="0">
              <a:solidFill>
                <a:schemeClr val="dk1"/>
              </a:solidFill>
              <a:latin typeface="+mn-lt"/>
              <a:ea typeface="+mn-ea"/>
              <a:cs typeface="+mn-cs"/>
            </a:rPr>
            <a:t>des résultats - Localisation des ODD</a:t>
          </a:r>
        </a:p>
        <a:p>
          <a:pPr marL="0" marR="0" indent="0" defTabSz="914400" eaLnBrk="1" fontAlgn="base" latinLnBrk="0" hangingPunct="1">
            <a:lnSpc>
              <a:spcPct val="100000"/>
            </a:lnSpc>
            <a:spcBef>
              <a:spcPts val="0"/>
            </a:spcBef>
            <a:spcAft>
              <a:spcPts val="0"/>
            </a:spcAft>
            <a:buClrTx/>
            <a:buSzTx/>
            <a:buFontTx/>
            <a:buNone/>
            <a:tabLst/>
            <a:defRPr/>
          </a:pPr>
          <a:endParaRPr lang="fr-CA" sz="1100" b="1" i="1" baseline="0">
            <a:solidFill>
              <a:schemeClr val="dk1"/>
            </a:solidFill>
            <a:latin typeface="+mn-lt"/>
            <a:ea typeface="+mn-ea"/>
            <a:cs typeface="+mn-cs"/>
          </a:endParaRPr>
        </a:p>
        <a:p>
          <a:pPr marL="0" marR="0" indent="0" defTabSz="914400" eaLnBrk="1" fontAlgn="base" latinLnBrk="0" hangingPunct="1">
            <a:lnSpc>
              <a:spcPct val="100000"/>
            </a:lnSpc>
            <a:spcBef>
              <a:spcPts val="0"/>
            </a:spcBef>
            <a:spcAft>
              <a:spcPts val="0"/>
            </a:spcAft>
            <a:buClrTx/>
            <a:buSzTx/>
            <a:buFontTx/>
            <a:buNone/>
            <a:tabLst/>
            <a:defRPr/>
          </a:pPr>
          <a:r>
            <a:rPr lang="fr-CA" sz="1100">
              <a:solidFill>
                <a:schemeClr val="dk1"/>
              </a:solidFill>
              <a:latin typeface="+mn-lt"/>
              <a:ea typeface="+mn-ea"/>
              <a:cs typeface="+mn-cs"/>
            </a:rPr>
            <a:t>Les </a:t>
          </a:r>
          <a:r>
            <a:rPr lang="fr-CA" sz="1100" baseline="0">
              <a:solidFill>
                <a:schemeClr val="dk1"/>
              </a:solidFill>
              <a:latin typeface="+mn-lt"/>
              <a:ea typeface="+mn-ea"/>
              <a:cs typeface="+mn-cs"/>
            </a:rPr>
            <a:t>trois colonnes suivantes, </a:t>
          </a:r>
          <a:r>
            <a:rPr lang="fr-CA" sz="1100" i="1" baseline="0">
              <a:solidFill>
                <a:schemeClr val="dk1"/>
              </a:solidFill>
              <a:latin typeface="+mn-lt"/>
              <a:ea typeface="+mn-ea"/>
              <a:cs typeface="+mn-cs"/>
            </a:rPr>
            <a:t>Localisation des ODD</a:t>
          </a:r>
          <a:r>
            <a:rPr lang="fr-CA" sz="1100" baseline="0">
              <a:solidFill>
                <a:schemeClr val="dk1"/>
              </a:solidFill>
              <a:latin typeface="+mn-lt"/>
              <a:ea typeface="+mn-ea"/>
              <a:cs typeface="+mn-cs"/>
            </a:rPr>
            <a:t>, sont fonction du niveau de priorité déterminé et de l'évaluation du niveau des compétences. Elle attire l'attention du planificateur sur le rôle des niveaux local et ou national dans la mise en oeuvre des actions concourant à l'atteinte de chaque cible, en fonction des compétences transférées aux collectivités locales. Les résultats de cette section indiquent aux planificateurs locaux ce qui devrait être pris en compte par le plan local de développement, et aux planificateurs nationaux ce qui devrait être réalisé conjointement avec les collectivités locales.  </a:t>
          </a:r>
          <a:r>
            <a:rPr lang="fr-CA" sz="1100">
              <a:solidFill>
                <a:schemeClr val="dk1"/>
              </a:solidFill>
              <a:latin typeface="+mn-lt"/>
              <a:ea typeface="+mn-ea"/>
              <a:cs typeface="+mn-cs"/>
            </a:rPr>
            <a:t>La réponse aux trois questions suivantes </a:t>
          </a:r>
          <a:r>
            <a:rPr lang="fr-CA" sz="1100" baseline="0">
              <a:solidFill>
                <a:schemeClr val="dk1"/>
              </a:solidFill>
              <a:latin typeface="+mn-lt"/>
              <a:ea typeface="+mn-ea"/>
              <a:cs typeface="+mn-cs"/>
            </a:rPr>
            <a:t>s'affiche automatiquement dans ces colonnes, selon un algorithme qui correspond au tableau présenté ci-dessous : </a:t>
          </a:r>
        </a:p>
        <a:p>
          <a:pPr marL="0" marR="0" indent="0" defTabSz="914400" eaLnBrk="1" fontAlgn="base" latinLnBrk="0" hangingPunct="1">
            <a:lnSpc>
              <a:spcPct val="100000"/>
            </a:lnSpc>
            <a:spcBef>
              <a:spcPts val="0"/>
            </a:spcBef>
            <a:spcAft>
              <a:spcPts val="0"/>
            </a:spcAft>
            <a:buClrTx/>
            <a:buSzTx/>
            <a:buFontTx/>
            <a:buNone/>
            <a:tabLst/>
            <a:defRPr/>
          </a:pPr>
          <a:endParaRPr lang="fr-CA" sz="1100">
            <a:solidFill>
              <a:schemeClr val="dk1"/>
            </a:solidFill>
            <a:latin typeface="+mn-lt"/>
            <a:ea typeface="+mn-ea"/>
            <a:cs typeface="+mn-cs"/>
          </a:endParaRPr>
        </a:p>
        <a:p>
          <a:pPr fontAlgn="base"/>
          <a:r>
            <a:rPr lang="fr-CA" sz="1100" b="0" i="0" u="none" strike="noStrike">
              <a:solidFill>
                <a:sysClr val="windowText" lastClr="000000"/>
              </a:solidFill>
              <a:latin typeface="+mn-lt"/>
              <a:ea typeface="+mn-ea"/>
              <a:cs typeface="+mn-cs"/>
            </a:rPr>
            <a:t>-La cible devrait-elle être inscrite dans les documents de planification locale?</a:t>
          </a:r>
          <a:r>
            <a:rPr lang="fr-CA" sz="1100" b="0">
              <a:solidFill>
                <a:sysClr val="windowText" lastClr="000000"/>
              </a:solidFill>
            </a:rPr>
            <a:t> </a:t>
          </a:r>
        </a:p>
        <a:p>
          <a:pPr fontAlgn="base"/>
          <a:r>
            <a:rPr lang="fr-CA" sz="1100" b="0" i="0" u="none" strike="noStrike">
              <a:solidFill>
                <a:sysClr val="windowText" lastClr="000000"/>
              </a:solidFill>
              <a:latin typeface="+mn-lt"/>
              <a:ea typeface="+mn-ea"/>
              <a:cs typeface="+mn-cs"/>
            </a:rPr>
            <a:t>-Quel type d'actions devrait être mises en place au niveau local?</a:t>
          </a:r>
          <a:r>
            <a:rPr lang="fr-CA" sz="1100" b="0">
              <a:solidFill>
                <a:sysClr val="windowText" lastClr="000000"/>
              </a:solidFill>
            </a:rPr>
            <a:t> </a:t>
          </a:r>
        </a:p>
        <a:p>
          <a:pPr fontAlgn="base"/>
          <a:r>
            <a:rPr lang="fr-CA" sz="1100" b="0" i="0" u="none" strike="noStrike">
              <a:solidFill>
                <a:sysClr val="windowText" lastClr="000000"/>
              </a:solidFill>
              <a:latin typeface="+mn-lt"/>
              <a:ea typeface="+mn-ea"/>
              <a:cs typeface="+mn-cs"/>
            </a:rPr>
            <a:t>-</a:t>
          </a:r>
          <a:r>
            <a:rPr lang="fr-CA" sz="1100" b="0" i="0">
              <a:solidFill>
                <a:schemeClr val="dk1"/>
              </a:solidFill>
              <a:effectLst/>
              <a:latin typeface="+mn-lt"/>
              <a:ea typeface="+mn-ea"/>
              <a:cs typeface="+mn-cs"/>
            </a:rPr>
            <a:t>Quel type d'actions devrait être mises en place au niveau national?</a:t>
          </a:r>
          <a:endParaRPr lang="fr-CA" sz="1100">
            <a:effectLst/>
          </a:endParaRPr>
        </a:p>
        <a:p>
          <a:endParaRPr lang="fr-CA" sz="1100"/>
        </a:p>
        <a:p>
          <a:endParaRPr lang="fr-CA" sz="1100"/>
        </a:p>
        <a:p>
          <a:r>
            <a:rPr lang="fr-CA" sz="1100" b="1" i="1"/>
            <a:t>C)</a:t>
          </a:r>
          <a:r>
            <a:rPr lang="fr-CA" sz="1100" b="1" i="1" baseline="0"/>
            <a:t> Interprétation des résultats - Mise en oeuvre des actions</a:t>
          </a:r>
          <a:endParaRPr lang="fr-CA" sz="1100" b="1" i="1"/>
        </a:p>
        <a:p>
          <a:endParaRPr lang="fr-CA" sz="1100"/>
        </a:p>
        <a:p>
          <a:pPr marL="0" marR="0" indent="0" defTabSz="914400" eaLnBrk="1" fontAlgn="auto" latinLnBrk="0" hangingPunct="1">
            <a:lnSpc>
              <a:spcPct val="100000"/>
            </a:lnSpc>
            <a:spcBef>
              <a:spcPts val="0"/>
            </a:spcBef>
            <a:spcAft>
              <a:spcPts val="0"/>
            </a:spcAft>
            <a:buClrTx/>
            <a:buSzTx/>
            <a:buFontTx/>
            <a:buNone/>
            <a:tabLst/>
            <a:defRPr/>
          </a:pPr>
          <a:r>
            <a:rPr lang="fr-CA" sz="1100">
              <a:solidFill>
                <a:schemeClr val="dk1"/>
              </a:solidFill>
              <a:latin typeface="+mn-lt"/>
              <a:ea typeface="+mn-ea"/>
              <a:cs typeface="+mn-cs"/>
            </a:rPr>
            <a:t>Les quatre colonnes suivantes</a:t>
          </a:r>
          <a:r>
            <a:rPr lang="fr-CA" sz="1100" baseline="0">
              <a:solidFill>
                <a:schemeClr val="dk1"/>
              </a:solidFill>
              <a:latin typeface="+mn-lt"/>
              <a:ea typeface="+mn-ea"/>
              <a:cs typeface="+mn-cs"/>
            </a:rPr>
            <a:t> concernent les pistes d'actions à proprement parler. Les colonnes «Mesures et actions déjà en place» et «Stratégies d'action pouvant contribuer à l'atteinte de la cible et proposées lors de l'analyse» se remplissent automatiquement, en fonction des éléments renseignés dans l'évaluation de chaque ODD. Les colonnes «Autres propositions d'action pouvant contribuer à l'atteinte de la cible» et «Synergies et interactions avec d'autres cibles » sont facultatives.</a:t>
          </a:r>
          <a:endParaRPr lang="fr-CA"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CA" sz="1100" baseline="0">
              <a:solidFill>
                <a:schemeClr val="dk1"/>
              </a:solidFill>
              <a:effectLst/>
              <a:latin typeface="+mn-lt"/>
              <a:ea typeface="+mn-ea"/>
              <a:cs typeface="+mn-cs"/>
            </a:rPr>
            <a:t>Ces nouvelles pistes d'action peuvent émerger des étapes subséquentes à l'analyse.  L'ensemble des propositions devra par la suite faire l'objet d'un processus de priorisation. Les actions retenues devront faire l'objet d'une analyse de faisabilité et d'impact. La colonne sur les synergies et interrelations entre les cibles rappelle qu'il ne faut pas concevoir les cibles et les actions en «silos». Une action pouvant impacter plusieurs autres cibles.</a:t>
          </a:r>
          <a:endParaRPr lang="fr-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CA" sz="1100">
              <a:solidFill>
                <a:schemeClr val="dk1"/>
              </a:solidFill>
              <a:latin typeface="+mn-lt"/>
              <a:ea typeface="+mn-ea"/>
              <a:cs typeface="+mn-cs"/>
            </a:rPr>
            <a:t>Il faut garder en tête que malgré ces suggestions, le</a:t>
          </a:r>
          <a:r>
            <a:rPr lang="fr-CA" sz="1100" baseline="0">
              <a:solidFill>
                <a:schemeClr val="dk1"/>
              </a:solidFill>
              <a:latin typeface="+mn-lt"/>
              <a:ea typeface="+mn-ea"/>
              <a:cs typeface="+mn-cs"/>
            </a:rPr>
            <a:t> choix des actions à mettre en </a:t>
          </a:r>
          <a:r>
            <a:rPr lang="fr-CA" sz="1100">
              <a:solidFill>
                <a:schemeClr val="dk1"/>
              </a:solidFill>
              <a:effectLst/>
              <a:latin typeface="+mn-lt"/>
              <a:ea typeface="+mn-ea"/>
              <a:cs typeface="+mn-cs"/>
            </a:rPr>
            <a:t>œuvre </a:t>
          </a:r>
          <a:r>
            <a:rPr lang="fr-CA" sz="1100" baseline="0">
              <a:solidFill>
                <a:schemeClr val="dk1"/>
              </a:solidFill>
              <a:latin typeface="+mn-lt"/>
              <a:ea typeface="+mn-ea"/>
              <a:cs typeface="+mn-cs"/>
            </a:rPr>
            <a:t>demeure une prérogative des acteurs, selon leur contexte et leurs priorités. L'analyse et l'interprétation des résultats sont des </a:t>
          </a:r>
          <a:r>
            <a:rPr lang="fr-CA" sz="1100">
              <a:solidFill>
                <a:schemeClr val="dk1"/>
              </a:solidFill>
              <a:latin typeface="+mn-lt"/>
              <a:ea typeface="+mn-ea"/>
              <a:cs typeface="+mn-cs"/>
            </a:rPr>
            <a:t>exercices subjectifs,</a:t>
          </a:r>
          <a:r>
            <a:rPr lang="fr-CA" sz="1100" baseline="0">
              <a:solidFill>
                <a:schemeClr val="dk1"/>
              </a:solidFill>
              <a:latin typeface="+mn-lt"/>
              <a:ea typeface="+mn-ea"/>
              <a:cs typeface="+mn-cs"/>
            </a:rPr>
            <a:t> qui aident à la décision, mais qui ne remplacent pas le jugement des décideurs et des planificateurs</a:t>
          </a:r>
          <a:r>
            <a:rPr lang="fr-CA" sz="1100">
              <a:solidFill>
                <a:schemeClr val="dk1"/>
              </a:solidFill>
              <a:latin typeface="+mn-lt"/>
              <a:ea typeface="+mn-ea"/>
              <a:cs typeface="+mn-cs"/>
            </a:rPr>
            <a:t>.</a:t>
          </a:r>
        </a:p>
        <a:p>
          <a:endParaRPr lang="fr-CA" sz="1100" b="1">
            <a:solidFill>
              <a:schemeClr val="dk1"/>
            </a:solidFill>
            <a:latin typeface="+mn-lt"/>
            <a:ea typeface="+mn-ea"/>
            <a:cs typeface="+mn-cs"/>
          </a:endParaRPr>
        </a:p>
        <a:p>
          <a:endParaRPr lang="fr-CA" sz="1100" b="1">
            <a:solidFill>
              <a:schemeClr val="dk1"/>
            </a:solidFill>
            <a:latin typeface="+mn-lt"/>
            <a:ea typeface="+mn-ea"/>
            <a:cs typeface="+mn-cs"/>
          </a:endParaRPr>
        </a:p>
        <a:p>
          <a:r>
            <a:rPr lang="fr-CA" sz="1100" b="1">
              <a:solidFill>
                <a:schemeClr val="dk1"/>
              </a:solidFill>
              <a:latin typeface="+mn-lt"/>
              <a:ea typeface="+mn-ea"/>
              <a:cs typeface="+mn-cs"/>
            </a:rPr>
            <a:t>D) </a:t>
          </a:r>
          <a:r>
            <a:rPr lang="fr-CA" sz="1100" b="1" i="1" baseline="0">
              <a:solidFill>
                <a:schemeClr val="dk1"/>
              </a:solidFill>
              <a:effectLst/>
              <a:latin typeface="+mn-lt"/>
              <a:ea typeface="+mn-ea"/>
              <a:cs typeface="+mn-cs"/>
            </a:rPr>
            <a:t>Interprétation des résultats - </a:t>
          </a:r>
          <a:r>
            <a:rPr lang="fr-CA" sz="1100" b="1">
              <a:solidFill>
                <a:schemeClr val="dk1"/>
              </a:solidFill>
              <a:latin typeface="+mn-lt"/>
              <a:ea typeface="+mn-ea"/>
              <a:cs typeface="+mn-cs"/>
            </a:rPr>
            <a:t>Analyse des Forces/Faiblesses/Opportunités/Menaces</a:t>
          </a:r>
          <a:r>
            <a:rPr lang="fr-CA" sz="1100" b="1" baseline="0">
              <a:solidFill>
                <a:schemeClr val="dk1"/>
              </a:solidFill>
              <a:latin typeface="+mn-lt"/>
              <a:ea typeface="+mn-ea"/>
              <a:cs typeface="+mn-cs"/>
            </a:rPr>
            <a:t> (FFOM)</a:t>
          </a:r>
          <a:endParaRPr lang="fr-CA" sz="1100" b="1"/>
        </a:p>
        <a:p>
          <a:endParaRPr lang="fr-CA" sz="1100">
            <a:solidFill>
              <a:schemeClr val="dk1"/>
            </a:solidFill>
            <a:latin typeface="+mn-lt"/>
            <a:ea typeface="+mn-ea"/>
            <a:cs typeface="+mn-cs"/>
          </a:endParaRPr>
        </a:p>
        <a:p>
          <a:r>
            <a:rPr lang="fr-CA" sz="1100">
              <a:solidFill>
                <a:sysClr val="windowText" lastClr="000000"/>
              </a:solidFill>
              <a:latin typeface="+mn-lt"/>
              <a:ea typeface="+mn-ea"/>
              <a:cs typeface="+mn-cs"/>
            </a:rPr>
            <a:t>Les dernières colonnes présentent </a:t>
          </a:r>
          <a:r>
            <a:rPr lang="fr-CA" sz="1100" baseline="0">
              <a:solidFill>
                <a:sysClr val="windowText" lastClr="000000"/>
              </a:solidFill>
              <a:latin typeface="+mn-lt"/>
              <a:ea typeface="+mn-ea"/>
              <a:cs typeface="+mn-cs"/>
            </a:rPr>
            <a:t>les résultats de l'exercice d'identification des forces et faiblesses (internes) et des opportunités et menaces (externes). Les résultats affichés sont générés automatiquement. Cette analyse </a:t>
          </a:r>
          <a:r>
            <a:rPr lang="fr-CA" sz="1100">
              <a:solidFill>
                <a:sysClr val="windowText" lastClr="000000"/>
              </a:solidFill>
              <a:latin typeface="+mn-lt"/>
              <a:ea typeface="+mn-ea"/>
              <a:cs typeface="+mn-cs"/>
            </a:rPr>
            <a:t> FFOM</a:t>
          </a:r>
          <a:r>
            <a:rPr lang="fr-CA" sz="1100" baseline="0">
              <a:solidFill>
                <a:sysClr val="windowText" lastClr="000000"/>
              </a:solidFill>
              <a:latin typeface="+mn-lt"/>
              <a:ea typeface="+mn-ea"/>
              <a:cs typeface="+mn-cs"/>
            </a:rPr>
            <a:t> </a:t>
          </a:r>
          <a:r>
            <a:rPr lang="fr-CA" sz="1100">
              <a:solidFill>
                <a:sysClr val="windowText" lastClr="000000"/>
              </a:solidFill>
              <a:latin typeface="+mn-lt"/>
              <a:ea typeface="+mn-ea"/>
              <a:cs typeface="+mn-cs"/>
            </a:rPr>
            <a:t>est un instrument utile pour identifier les axes</a:t>
          </a:r>
          <a:r>
            <a:rPr lang="fr-CA" sz="1100" baseline="0">
              <a:solidFill>
                <a:sysClr val="windowText" lastClr="000000"/>
              </a:solidFill>
              <a:latin typeface="+mn-lt"/>
              <a:ea typeface="+mn-ea"/>
              <a:cs typeface="+mn-cs"/>
            </a:rPr>
            <a:t> stratégiques du prochain plan de développement. Elle permet de mettre en exergue que les forces/opportunités et faiblesses/menaces peuvent être les mêmes pour plusieurs cibles, y compris de différentes ODD. L'analyse des FFOM permet de réfléchir plus facilement aux actions à mettre en place intervenir sur les cibles prioritaires, et avoir le plus grand impact possible. Elle facilite l'identification de stratégies innovantes, appelle à des modifications structutrelles des modes de consommation et de production,  permet de structurer le plan de développer autour d'axes stratégiques autour des forces et opportunité spécifique au territoire étudiés. De ce fait, l'outil GPC-ODD va au-delà d'un simple alignement du plan de développement sur les ODD, mais permet réellement de procéder un changement de paradigme, à s'inscrire dans un processus de développement durable.  </a:t>
          </a:r>
          <a:endParaRPr lang="fr-CA" sz="1100" b="1">
            <a:solidFill>
              <a:schemeClr val="dk1"/>
            </a:solidFill>
            <a:latin typeface="+mn-lt"/>
            <a:ea typeface="+mn-ea"/>
            <a:cs typeface="+mn-cs"/>
          </a:endParaRPr>
        </a:p>
        <a:p>
          <a:endParaRPr lang="fr-CA" sz="1100" b="1">
            <a:solidFill>
              <a:schemeClr val="dk1"/>
            </a:solidFill>
            <a:latin typeface="+mn-lt"/>
            <a:ea typeface="+mn-ea"/>
            <a:cs typeface="+mn-cs"/>
          </a:endParaRPr>
        </a:p>
        <a:p>
          <a:r>
            <a:rPr lang="fr-CA" sz="1100" b="1">
              <a:solidFill>
                <a:schemeClr val="dk1"/>
              </a:solidFill>
              <a:latin typeface="+mn-lt"/>
              <a:ea typeface="+mn-ea"/>
              <a:cs typeface="+mn-cs"/>
            </a:rPr>
            <a:t>La compilation des résultats par ODD </a:t>
          </a:r>
          <a:endParaRPr lang="fr-CA" sz="1100"/>
        </a:p>
        <a:p>
          <a:endParaRPr lang="fr-CA" sz="1100" b="1">
            <a:solidFill>
              <a:schemeClr val="dk1"/>
            </a:solidFill>
            <a:latin typeface="+mn-lt"/>
            <a:ea typeface="+mn-ea"/>
            <a:cs typeface="+mn-cs"/>
          </a:endParaRPr>
        </a:p>
        <a:p>
          <a:r>
            <a:rPr lang="fr-CA" sz="1100">
              <a:solidFill>
                <a:schemeClr val="dk1"/>
              </a:solidFill>
              <a:latin typeface="+mn-lt"/>
              <a:ea typeface="+mn-ea"/>
              <a:cs typeface="+mn-cs"/>
            </a:rPr>
            <a:t>La page </a:t>
          </a:r>
          <a:r>
            <a:rPr lang="fr-CA" sz="1100" i="1">
              <a:solidFill>
                <a:schemeClr val="dk1"/>
              </a:solidFill>
              <a:latin typeface="+mn-lt"/>
              <a:ea typeface="+mn-ea"/>
              <a:cs typeface="+mn-cs"/>
            </a:rPr>
            <a:t>Résultats</a:t>
          </a:r>
          <a:r>
            <a:rPr lang="fr-CA" sz="1100">
              <a:solidFill>
                <a:schemeClr val="dk1"/>
              </a:solidFill>
              <a:latin typeface="+mn-lt"/>
              <a:ea typeface="+mn-ea"/>
              <a:cs typeface="+mn-cs"/>
            </a:rPr>
            <a:t> </a:t>
          </a:r>
          <a:r>
            <a:rPr lang="fr-CA" sz="1100" i="1">
              <a:solidFill>
                <a:schemeClr val="dk1"/>
              </a:solidFill>
              <a:latin typeface="+mn-lt"/>
              <a:ea typeface="+mn-ea"/>
              <a:cs typeface="+mn-cs"/>
            </a:rPr>
            <a:t>synthèse </a:t>
          </a:r>
          <a:r>
            <a:rPr lang="fr-CA" sz="1100">
              <a:solidFill>
                <a:schemeClr val="dk1"/>
              </a:solidFill>
              <a:latin typeface="+mn-lt"/>
              <a:ea typeface="+mn-ea"/>
              <a:cs typeface="+mn-cs"/>
            </a:rPr>
            <a:t>présente une compilation des résultats de l'exercice de</a:t>
          </a:r>
          <a:r>
            <a:rPr lang="fr-CA" sz="1100" baseline="0">
              <a:solidFill>
                <a:schemeClr val="dk1"/>
              </a:solidFill>
              <a:latin typeface="+mn-lt"/>
              <a:ea typeface="+mn-ea"/>
              <a:cs typeface="+mn-cs"/>
            </a:rPr>
            <a:t> priorisation des cibles </a:t>
          </a:r>
          <a:r>
            <a:rPr lang="fr-CA" sz="1100">
              <a:solidFill>
                <a:schemeClr val="dk1"/>
              </a:solidFill>
              <a:latin typeface="+mn-lt"/>
              <a:ea typeface="+mn-ea"/>
              <a:cs typeface="+mn-cs"/>
            </a:rPr>
            <a:t>par ODD. Ces résultats compilés</a:t>
          </a:r>
          <a:r>
            <a:rPr lang="fr-CA" sz="1100" baseline="0">
              <a:solidFill>
                <a:schemeClr val="dk1"/>
              </a:solidFill>
              <a:latin typeface="+mn-lt"/>
              <a:ea typeface="+mn-ea"/>
              <a:cs typeface="+mn-cs"/>
            </a:rPr>
            <a:t> </a:t>
          </a:r>
          <a:r>
            <a:rPr lang="fr-CA" sz="1100">
              <a:solidFill>
                <a:schemeClr val="dk1"/>
              </a:solidFill>
              <a:latin typeface="+mn-lt"/>
              <a:ea typeface="+mn-ea"/>
              <a:cs typeface="+mn-cs"/>
            </a:rPr>
            <a:t>servent</a:t>
          </a:r>
          <a:r>
            <a:rPr lang="fr-CA" sz="1100" baseline="0">
              <a:solidFill>
                <a:schemeClr val="dk1"/>
              </a:solidFill>
              <a:latin typeface="+mn-lt"/>
              <a:ea typeface="+mn-ea"/>
              <a:cs typeface="+mn-cs"/>
            </a:rPr>
            <a:t> principalement à donner un portrait général du nombre de cibles prioritaires par ODD, et dans l'ensemble du Programme de développement durable à l'horizon 2030. </a:t>
          </a:r>
          <a:endParaRPr lang="fr-CA" sz="1100"/>
        </a:p>
        <a:p>
          <a:endParaRPr lang="fr-CA"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2100943</xdr:colOff>
      <xdr:row>5</xdr:row>
      <xdr:rowOff>0</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2" y="1132115"/>
          <a:ext cx="2405742" cy="24057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2090057</xdr:colOff>
      <xdr:row>4</xdr:row>
      <xdr:rowOff>2122714</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394857" cy="2394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2100943</xdr:colOff>
      <xdr:row>5</xdr:row>
      <xdr:rowOff>0</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405743" cy="24057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97970</xdr:colOff>
      <xdr:row>2</xdr:row>
      <xdr:rowOff>206827</xdr:rowOff>
    </xdr:from>
    <xdr:to>
      <xdr:col>2</xdr:col>
      <xdr:colOff>2090056</xdr:colOff>
      <xdr:row>4</xdr:row>
      <xdr:rowOff>2122713</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0" y="1132113"/>
          <a:ext cx="2394857" cy="2394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2090057</xdr:colOff>
      <xdr:row>4</xdr:row>
      <xdr:rowOff>2122714</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394857" cy="2394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2090057</xdr:colOff>
      <xdr:row>4</xdr:row>
      <xdr:rowOff>2122714</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394857" cy="2394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ilisateur\Documents\3-Professionnel\&#201;co-conseil\Grille%20d'analyse\R&#233;vision%202014\grille_35_ques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PP"/>
      <sheetName val="Modalités d'utilisation"/>
      <sheetName val="Grille"/>
      <sheetName val="Résultats"/>
      <sheetName val="Interprétation"/>
      <sheetName val="Contacts"/>
      <sheetName val="Citer ce document"/>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
  <sheetViews>
    <sheetView zoomScaleNormal="100" workbookViewId="0">
      <selection activeCell="N2" sqref="N2"/>
    </sheetView>
  </sheetViews>
  <sheetFormatPr defaultColWidth="11.42578125" defaultRowHeight="12.6"/>
  <cols>
    <col min="1" max="37" width="11.42578125" style="1"/>
  </cols>
  <sheetData>
    <row r="1" spans="1:13">
      <c r="A1" s="1" t="s">
        <v>0</v>
      </c>
    </row>
    <row r="10" spans="1:13">
      <c r="M10" s="1" t="s">
        <v>0</v>
      </c>
    </row>
  </sheetData>
  <sheetProtection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AY11"/>
  <sheetViews>
    <sheetView topLeftCell="A8" zoomScale="70" zoomScaleNormal="70" workbookViewId="0">
      <selection activeCell="B2" sqref="B2:G2"/>
    </sheetView>
  </sheetViews>
  <sheetFormatPr defaultColWidth="10.7109375" defaultRowHeight="11.45"/>
  <cols>
    <col min="1" max="1" width="1.42578125" style="205" customWidth="1"/>
    <col min="2" max="2" width="4.42578125" style="297"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178</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38" t="s">
        <v>62</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row>
    <row r="7" spans="1:51" s="233" customFormat="1" ht="114" customHeight="1">
      <c r="A7" s="226"/>
      <c r="B7" s="274" t="s">
        <v>179</v>
      </c>
      <c r="C7" s="153" t="s">
        <v>180</v>
      </c>
      <c r="D7" s="85"/>
      <c r="E7" s="86"/>
      <c r="F7" s="87"/>
      <c r="G7" s="87"/>
      <c r="H7" s="88"/>
      <c r="I7" s="88"/>
      <c r="J7" s="228" t="str">
        <f>S7</f>
        <v/>
      </c>
      <c r="K7" s="229">
        <f>E7*10+F7</f>
        <v>0</v>
      </c>
      <c r="L7" s="229" t="b">
        <f>OR(K7=31)</f>
        <v>0</v>
      </c>
      <c r="M7" s="229" t="b">
        <f>OR(K7=21,K7=32)</f>
        <v>0</v>
      </c>
      <c r="N7" s="229" t="b">
        <f>OR(K7=22,K7=33)</f>
        <v>0</v>
      </c>
      <c r="O7" s="229" t="b">
        <f>OR(K7=11,K7=12)</f>
        <v>0</v>
      </c>
      <c r="P7" s="229" t="b">
        <f>OR(K7=23,K7=34)</f>
        <v>0</v>
      </c>
      <c r="Q7" s="229" t="b">
        <f>OR(K7=13,K7=14,K7=24)</f>
        <v>0</v>
      </c>
      <c r="R7" s="229" t="b">
        <f>OR(K7=1,K7=2,K7=3,K7=4)</f>
        <v>0</v>
      </c>
      <c r="S7" s="230" t="str">
        <f>IF(COUNTA(E7:F7)&lt;2,"",(IF(L7=TRUE,$L$5,IF(M7=TRUE,$M$5,IF(N7=TRUE,$N$5,IF(O7=TRUE,$O$5,IF(P7=TRUE,$P$5,IF(Q7=TRUE,$Q$5,IF(R7=TRUE,$R$5,0)))))))))</f>
        <v/>
      </c>
      <c r="T7" s="231" t="str">
        <f>IF(COUNTA(E7:F7)&lt;2,"",(IF(L7=TRUE,6,IF(M7=TRUE,5,IF(N7=TRUE,4,IF(O7=TRUE,3,IF(P7=TRUE,2,IF(Q7=TRUE,1,IF(R7=TRUE,0,0)))))))))</f>
        <v/>
      </c>
      <c r="U7" s="232" t="e">
        <f>T7*10+H7</f>
        <v>#VALUE!</v>
      </c>
      <c r="V7" s="229" t="e">
        <f>OR(U7=61,U7=62,U7=63)</f>
        <v>#VALUE!</v>
      </c>
      <c r="W7" s="229" t="e">
        <f>OR(U7=51,U7=52)</f>
        <v>#VALUE!</v>
      </c>
      <c r="X7" s="229" t="e">
        <f>OR(U7=31,U7=41,U7=42,U7=53)</f>
        <v>#VALUE!</v>
      </c>
      <c r="Y7" s="229" t="e">
        <f>OR(U7=21,U7=32)</f>
        <v>#VALUE!</v>
      </c>
      <c r="Z7" s="229" t="e">
        <f>AND(V7=FALSE,W7=FALSE,X7=FALSE,Y7=FALSE)</f>
        <v>#VALUE!</v>
      </c>
      <c r="AA7" s="115" t="str">
        <f>IF(COUNTA(E7:F7:H7)&lt;3,"",(IF(V7=TRUE,$V$5,IF(W7=TRUE,$W$5,IF(X7=TRUE,$X$5,IF(Y7=TRUE,$Y$5,"Non"))))))</f>
        <v/>
      </c>
      <c r="AB7" s="229" t="e">
        <f>OR(U7=61,U7=62,U7=51,U7=52)</f>
        <v>#VALUE!</v>
      </c>
      <c r="AC7" s="229" t="e">
        <f>OR(U7=41,U7=42)</f>
        <v>#VALUE!</v>
      </c>
      <c r="AD7" s="229" t="e">
        <f>OR(U7=31,U7=32,U7=63,U7=64,U7=53,U7=54,)</f>
        <v>#VALUE!</v>
      </c>
      <c r="AE7" s="229" t="e">
        <f>OR(U7=21,U7=22,)</f>
        <v>#VALUE!</v>
      </c>
      <c r="AF7" s="229" t="e">
        <f>OR(U7=11,U7=12,U7=13,U7=23,)</f>
        <v>#VALUE!</v>
      </c>
      <c r="AG7" s="115" t="str">
        <f>IF(COUNTA(E7:F7:H7)&lt;3,"",(IF(AB7=TRUE,$AB$5,IF(AC7=TRUE,$AC$5,IF(AD7=TRUE,$AD$5,IF(AE7=TRUE,$AE$5,IF(AF7=TRUE,$AF$5,"Aucune")))))))</f>
        <v/>
      </c>
      <c r="AH7" s="229" t="e">
        <f>OR(U7=62,U7=52,U7=42)</f>
        <v>#VALUE!</v>
      </c>
      <c r="AI7" s="229" t="e">
        <f>OR(U7=63,U7=53,U7=43,U7=64,U7=54)</f>
        <v>#VALUE!</v>
      </c>
      <c r="AJ7" s="229" t="e">
        <f>OR(U7=61,U7=51,U7=41)</f>
        <v>#VALUE!</v>
      </c>
      <c r="AK7" s="229" t="e">
        <f>OR(U7=44,U7=32,U7=33,U7=34)</f>
        <v>#VALUE!</v>
      </c>
      <c r="AL7" s="229" t="e">
        <f>OR(U7=22,U7=23,U7=24,U7=12,U7=13,U7=14)</f>
        <v>#VALUE!</v>
      </c>
      <c r="AM7" s="115" t="str">
        <f>IF(COUNTA(E7:F7:H7)&lt;3,"",(IF(AH7=TRUE,$AH$5,IF(AI7=TRUE,$AI$5,IF(AJ7=TRUE,$AJ$5,IF(AK7=TRUE,$AK$5,IF(AL7=TRUE,$AL$5,"Aucune")))))))</f>
        <v/>
      </c>
      <c r="AN7" s="229" t="e">
        <f>OR(U7=61,U7=62,U7=63,U7=51,U7=52,U7=53)</f>
        <v>#VALUE!</v>
      </c>
      <c r="AO7" s="229" t="e">
        <f>OR(U7=41,U7=42,U7=43,U7=31,U7=32,U7=33)</f>
        <v>#VALUE!</v>
      </c>
      <c r="AP7" s="229" t="e">
        <f>OR(U7=21,U7=22,U7=23,U7=11,U7=12,U7=13)</f>
        <v>#VALUE!</v>
      </c>
      <c r="AQ7" s="115" t="str">
        <f>IF(COUNTA(E7:F7:H7)&lt;3,"",(IF(AN7=TRUE,$AN$5,IF(AO7=TRUE,$AO$5,IF(AP7=TRUE,$AP$5,"Aucune action requise")))))</f>
        <v/>
      </c>
      <c r="AR7" s="229" t="e">
        <f>OR(U7=61,U7=51,U7=41,U7=31,U7=21)</f>
        <v>#VALUE!</v>
      </c>
      <c r="AS7" s="229" t="e">
        <f>OR(U7=62,U7=52,U7=42,U7=32,U7=22,U7=63,U7=53)</f>
        <v>#VALUE!</v>
      </c>
      <c r="AT7" s="229" t="e">
        <f>OR(U7=43,U7=33,U7=23,U7=34,U7=24)</f>
        <v>#VALUE!</v>
      </c>
      <c r="AU7" s="229" t="e">
        <f>OR(U7=64,U7=54,U7=44)</f>
        <v>#VALUE!</v>
      </c>
      <c r="AV7" s="115" t="str">
        <f>IF(COUNTA(E7:F7:H7)&lt;3,"",(IF(AR7=TRUE,$AR$5,IF(AS7=TRUE,$AS$5,IF(AT7=TRUE,$AT$5,IF(AU7=TRUE,$AU$5,"Aucun"))))))</f>
        <v/>
      </c>
      <c r="AW7" s="116"/>
      <c r="AX7" s="89"/>
      <c r="AY7" s="117"/>
    </row>
    <row r="8" spans="1:51" s="233" customFormat="1" ht="114" customHeight="1">
      <c r="A8" s="226"/>
      <c r="B8" s="261" t="s">
        <v>181</v>
      </c>
      <c r="C8" s="159" t="s">
        <v>182</v>
      </c>
      <c r="D8" s="80"/>
      <c r="E8" s="31"/>
      <c r="F8" s="32"/>
      <c r="G8" s="32"/>
      <c r="H8" s="33"/>
      <c r="I8" s="33"/>
      <c r="J8" s="236" t="str">
        <f t="shared" ref="J8:J11" si="0">S8</f>
        <v/>
      </c>
      <c r="K8" s="237">
        <f t="shared" ref="K8:K11" si="1">E8*10+F8</f>
        <v>0</v>
      </c>
      <c r="L8" s="237" t="b">
        <f t="shared" ref="L8:L11" si="2">OR(K8=31)</f>
        <v>0</v>
      </c>
      <c r="M8" s="237" t="b">
        <f t="shared" ref="M8:M11" si="3">OR(K8=21,K8=32)</f>
        <v>0</v>
      </c>
      <c r="N8" s="237" t="b">
        <f t="shared" ref="N8:N11" si="4">OR(K8=22,K8=33)</f>
        <v>0</v>
      </c>
      <c r="O8" s="237" t="b">
        <f t="shared" ref="O8:O11" si="5">OR(K8=11,K8=12)</f>
        <v>0</v>
      </c>
      <c r="P8" s="237" t="b">
        <f t="shared" ref="P8:P11" si="6">OR(K8=23,K8=34)</f>
        <v>0</v>
      </c>
      <c r="Q8" s="237" t="b">
        <f t="shared" ref="Q8:Q11" si="7">OR(K8=13,K8=14,K8=24)</f>
        <v>0</v>
      </c>
      <c r="R8" s="237" t="b">
        <f t="shared" ref="R8:R11" si="8">OR(K8=1,K8=2,K8=3,K8=4)</f>
        <v>0</v>
      </c>
      <c r="S8" s="238" t="str">
        <f>IF(COUNTA(E8:F8)&lt;2,"",(IF(L8=TRUE,$L$5,IF(M8=TRUE,$M$5,IF(N8=TRUE,$N$5,IF(O8=TRUE,$O$5,IF(P8=TRUE,$P$5,IF(Q8=TRUE,$Q$5,IF(R8=TRUE,$R$5,0)))))))))</f>
        <v/>
      </c>
      <c r="T8" s="239" t="str">
        <f>IF(COUNTA(E8:F8)&lt;2,"",(IF(L8=TRUE,6,IF(M8=TRUE,5,IF(N8=TRUE,4,IF(O8=TRUE,3,IF(P8=TRUE,2,IF(Q8=TRUE,1,IF(R8=TRUE,0,0)))))))))</f>
        <v/>
      </c>
      <c r="U8" s="240" t="e">
        <f>T8*10+H8</f>
        <v>#VALUE!</v>
      </c>
      <c r="V8" s="237" t="e">
        <f t="shared" ref="V8:V11" si="9">OR(U8=61,U8=62,U8=63)</f>
        <v>#VALUE!</v>
      </c>
      <c r="W8" s="237" t="e">
        <f t="shared" ref="W8:W11" si="10">OR(U8=51,U8=52)</f>
        <v>#VALUE!</v>
      </c>
      <c r="X8" s="237" t="e">
        <f t="shared" ref="X8:X11" si="11">OR(U8=31,U8=41,U8=42,U8=53)</f>
        <v>#VALUE!</v>
      </c>
      <c r="Y8" s="237" t="e">
        <f t="shared" ref="Y8:Y11" si="12">OR(U8=21,U8=32)</f>
        <v>#VALUE!</v>
      </c>
      <c r="Z8" s="237" t="e">
        <f t="shared" ref="Z8:Z11" si="13">AND(V8=FALSE,W8=FALSE,X8=FALSE,Y8=FALSE)</f>
        <v>#VALUE!</v>
      </c>
      <c r="AA8" s="121" t="str">
        <f>IF(COUNTA(E8:F8:H8)&lt;3,"",(IF(V8=TRUE,$V$5,IF(W8=TRUE,$W$5,IF(X8=TRUE,$X$5,IF(Y8=TRUE,$Y$5,"Non"))))))</f>
        <v/>
      </c>
      <c r="AB8" s="237" t="e">
        <f t="shared" ref="AB8:AB11" si="14">OR(U8=61,U8=62,U8=51,U8=52)</f>
        <v>#VALUE!</v>
      </c>
      <c r="AC8" s="237" t="e">
        <f t="shared" ref="AC8:AC11" si="15">OR(U8=41,U8=42)</f>
        <v>#VALUE!</v>
      </c>
      <c r="AD8" s="237" t="e">
        <f t="shared" ref="AD8:AD11" si="16">OR(U8=31,U8=32,U8=63,U8=64,U8=53,U8=54,)</f>
        <v>#VALUE!</v>
      </c>
      <c r="AE8" s="237" t="e">
        <f t="shared" ref="AE8:AE11" si="17">OR(U8=21,U8=22,)</f>
        <v>#VALUE!</v>
      </c>
      <c r="AF8" s="237" t="e">
        <f t="shared" ref="AF8:AF11" si="18">OR(U8=11,U8=12,U8=13,U8=23,)</f>
        <v>#VALUE!</v>
      </c>
      <c r="AG8" s="121" t="str">
        <f>IF(COUNTA(E8:F8:H8)&lt;3,"",(IF(AB8=TRUE,$AB$5,IF(AC8=TRUE,$AC$5,IF(AD8=TRUE,$AD$5,IF(AE8=TRUE,$AE$5,IF(AF8=TRUE,$AF$5,"Aucune")))))))</f>
        <v/>
      </c>
      <c r="AH8" s="237" t="e">
        <f t="shared" ref="AH8:AH11" si="19">OR(U8=62,U8=52,U8=42)</f>
        <v>#VALUE!</v>
      </c>
      <c r="AI8" s="237" t="e">
        <f t="shared" ref="AI8:AI11" si="20">OR(U8=63,U8=53,U8=43,U8=64,U8=54)</f>
        <v>#VALUE!</v>
      </c>
      <c r="AJ8" s="237" t="e">
        <f t="shared" ref="AJ8:AJ11" si="21">OR(U8=61,U8=51,U8=41)</f>
        <v>#VALUE!</v>
      </c>
      <c r="AK8" s="237" t="e">
        <f t="shared" ref="AK8:AK11" si="22">OR(U8=44,U8=32,U8=33,U8=34)</f>
        <v>#VALUE!</v>
      </c>
      <c r="AL8" s="237" t="e">
        <f t="shared" ref="AL8:AL11" si="23">OR(U8=22,U8=23,U8=24,U8=12,U8=13,U8=14)</f>
        <v>#VALUE!</v>
      </c>
      <c r="AM8" s="121" t="str">
        <f>IF(COUNTA(E8:F8:H8)&lt;3,"",(IF(AH8=TRUE,$AH$5,IF(AI8=TRUE,$AI$5,IF(AJ8=TRUE,$AJ$5,IF(AK8=TRUE,$AK$5,IF(AL8=TRUE,$AL$5,"Aucune")))))))</f>
        <v/>
      </c>
      <c r="AN8" s="237" t="e">
        <f t="shared" ref="AN8:AN11" si="24">OR(U8=61,U8=62,U8=63,U8=51,U8=52,U8=53)</f>
        <v>#VALUE!</v>
      </c>
      <c r="AO8" s="237" t="e">
        <f t="shared" ref="AO8:AO11" si="25">OR(U8=41,U8=42,U8=43,U8=31,U8=32,U8=33)</f>
        <v>#VALUE!</v>
      </c>
      <c r="AP8" s="237" t="e">
        <f t="shared" ref="AP8:AP11" si="26">OR(U8=21,U8=22,U8=23,U8=11,U8=12,U8=13)</f>
        <v>#VALUE!</v>
      </c>
      <c r="AQ8" s="121" t="str">
        <f>IF(COUNTA(E8:F8:H8)&lt;3,"",(IF(AN8=TRUE,$AN$5,IF(AO8=TRUE,$AO$5,IF(AP8=TRUE,$AP$5,"Aucune action requise")))))</f>
        <v/>
      </c>
      <c r="AR8" s="237" t="e">
        <f t="shared" ref="AR8:AR11" si="27">OR(U8=61,U8=51,U8=41,U8=31,U8=21)</f>
        <v>#VALUE!</v>
      </c>
      <c r="AS8" s="237" t="e">
        <f t="shared" ref="AS8:AS11" si="28">OR(U8=62,U8=52,U8=42,U8=32,U8=22,U8=63,U8=53)</f>
        <v>#VALUE!</v>
      </c>
      <c r="AT8" s="237" t="e">
        <f t="shared" ref="AT8:AT11" si="29">OR(U8=43,U8=33,U8=23,U8=34,U8=24)</f>
        <v>#VALUE!</v>
      </c>
      <c r="AU8" s="237" t="e">
        <f t="shared" ref="AU8:AU11" si="30">OR(U8=64,U8=54,U8=44)</f>
        <v>#VALUE!</v>
      </c>
      <c r="AV8" s="121" t="str">
        <f>IF(COUNTA(E8:F8:H8)&lt;3,"",(IF(AR8=TRUE,$AR$5,IF(AS8=TRUE,$AS$5,IF(AT8=TRUE,$AT$5,IF(AU8=TRUE,$AU$5,"Aucun"))))))</f>
        <v/>
      </c>
      <c r="AW8" s="122"/>
      <c r="AX8" s="34"/>
      <c r="AY8" s="123"/>
    </row>
    <row r="9" spans="1:51" s="233" customFormat="1" ht="114" customHeight="1" thickBot="1">
      <c r="A9" s="226"/>
      <c r="B9" s="285" t="s">
        <v>183</v>
      </c>
      <c r="C9" s="167" t="s">
        <v>184</v>
      </c>
      <c r="D9" s="84"/>
      <c r="E9" s="70"/>
      <c r="F9" s="71"/>
      <c r="G9" s="71"/>
      <c r="H9" s="72"/>
      <c r="I9" s="72"/>
      <c r="J9" s="287" t="str">
        <f t="shared" si="0"/>
        <v/>
      </c>
      <c r="K9" s="288">
        <f t="shared" si="1"/>
        <v>0</v>
      </c>
      <c r="L9" s="288" t="b">
        <f t="shared" si="2"/>
        <v>0</v>
      </c>
      <c r="M9" s="288" t="b">
        <f t="shared" si="3"/>
        <v>0</v>
      </c>
      <c r="N9" s="288" t="b">
        <f t="shared" si="4"/>
        <v>0</v>
      </c>
      <c r="O9" s="288" t="b">
        <f t="shared" si="5"/>
        <v>0</v>
      </c>
      <c r="P9" s="288" t="b">
        <f t="shared" si="6"/>
        <v>0</v>
      </c>
      <c r="Q9" s="288" t="b">
        <f t="shared" si="7"/>
        <v>0</v>
      </c>
      <c r="R9" s="288" t="b">
        <f t="shared" si="8"/>
        <v>0</v>
      </c>
      <c r="S9" s="289" t="str">
        <f>IF(COUNTA(E9:F9)&lt;2,"",(IF(L9=TRUE,$L$5,IF(M9=TRUE,$M$5,IF(N9=TRUE,$N$5,IF(O9=TRUE,$O$5,IF(P9=TRUE,$P$5,IF(Q9=TRUE,$Q$5,IF(R9=TRUE,$R$5,0)))))))))</f>
        <v/>
      </c>
      <c r="T9" s="290" t="str">
        <f>IF(COUNTA(E9:F9)&lt;2,"",(IF(L9=TRUE,6,IF(M9=TRUE,5,IF(N9=TRUE,4,IF(O9=TRUE,3,IF(P9=TRUE,2,IF(Q9=TRUE,1,IF(R9=TRUE,0,0)))))))))</f>
        <v/>
      </c>
      <c r="U9" s="291" t="e">
        <f>T9*10+H9</f>
        <v>#VALUE!</v>
      </c>
      <c r="V9" s="288" t="e">
        <f t="shared" si="9"/>
        <v>#VALUE!</v>
      </c>
      <c r="W9" s="288" t="e">
        <f t="shared" si="10"/>
        <v>#VALUE!</v>
      </c>
      <c r="X9" s="288" t="e">
        <f t="shared" si="11"/>
        <v>#VALUE!</v>
      </c>
      <c r="Y9" s="288" t="e">
        <f t="shared" si="12"/>
        <v>#VALUE!</v>
      </c>
      <c r="Z9" s="288" t="e">
        <f t="shared" si="13"/>
        <v>#VALUE!</v>
      </c>
      <c r="AA9" s="179" t="str">
        <f>IF(COUNTA(E9:F9:H9)&lt;3,"",(IF(V9=TRUE,$V$5,IF(W9=TRUE,$W$5,IF(X9=TRUE,$X$5,IF(Y9=TRUE,$Y$5,"Non"))))))</f>
        <v/>
      </c>
      <c r="AB9" s="288" t="e">
        <f t="shared" si="14"/>
        <v>#VALUE!</v>
      </c>
      <c r="AC9" s="288" t="e">
        <f t="shared" si="15"/>
        <v>#VALUE!</v>
      </c>
      <c r="AD9" s="288" t="e">
        <f t="shared" si="16"/>
        <v>#VALUE!</v>
      </c>
      <c r="AE9" s="288" t="e">
        <f t="shared" si="17"/>
        <v>#VALUE!</v>
      </c>
      <c r="AF9" s="288" t="e">
        <f t="shared" si="18"/>
        <v>#VALUE!</v>
      </c>
      <c r="AG9" s="179" t="str">
        <f>IF(COUNTA(E9:F9:H9)&lt;3,"",(IF(AB9=TRUE,$AB$5,IF(AC9=TRUE,$AC$5,IF(AD9=TRUE,$AD$5,IF(AE9=TRUE,$AE$5,IF(AF9=TRUE,$AF$5,"Aucune")))))))</f>
        <v/>
      </c>
      <c r="AH9" s="288" t="e">
        <f t="shared" si="19"/>
        <v>#VALUE!</v>
      </c>
      <c r="AI9" s="288" t="e">
        <f t="shared" si="20"/>
        <v>#VALUE!</v>
      </c>
      <c r="AJ9" s="288" t="e">
        <f t="shared" si="21"/>
        <v>#VALUE!</v>
      </c>
      <c r="AK9" s="288" t="e">
        <f t="shared" si="22"/>
        <v>#VALUE!</v>
      </c>
      <c r="AL9" s="288" t="e">
        <f t="shared" si="23"/>
        <v>#VALUE!</v>
      </c>
      <c r="AM9" s="179" t="str">
        <f>IF(COUNTA(E9:F9:H9)&lt;3,"",(IF(AH9=TRUE,$AH$5,IF(AI9=TRUE,$AI$5,IF(AJ9=TRUE,$AJ$5,IF(AK9=TRUE,$AK$5,IF(AL9=TRUE,$AL$5,"Aucune")))))))</f>
        <v/>
      </c>
      <c r="AN9" s="288" t="e">
        <f t="shared" si="24"/>
        <v>#VALUE!</v>
      </c>
      <c r="AO9" s="288" t="e">
        <f t="shared" si="25"/>
        <v>#VALUE!</v>
      </c>
      <c r="AP9" s="288" t="e">
        <f t="shared" si="26"/>
        <v>#VALUE!</v>
      </c>
      <c r="AQ9" s="179" t="str">
        <f>IF(COUNTA(E9:F9:H9)&lt;3,"",(IF(AN9=TRUE,$AN$5,IF(AO9=TRUE,$AO$5,IF(AP9=TRUE,$AP$5,"Aucune action requise")))))</f>
        <v/>
      </c>
      <c r="AR9" s="288" t="e">
        <f t="shared" si="27"/>
        <v>#VALUE!</v>
      </c>
      <c r="AS9" s="288" t="e">
        <f t="shared" si="28"/>
        <v>#VALUE!</v>
      </c>
      <c r="AT9" s="288" t="e">
        <f t="shared" si="29"/>
        <v>#VALUE!</v>
      </c>
      <c r="AU9" s="288" t="e">
        <f t="shared" si="30"/>
        <v>#VALUE!</v>
      </c>
      <c r="AV9" s="179" t="str">
        <f>IF(COUNTA(E9:F9:H9)&lt;3,"",(IF(AR9=TRUE,$AR$5,IF(AS9=TRUE,$AS$5,IF(AT9=TRUE,$AT$5,IF(AU9=TRUE,$AU$5,"Aucun"))))))</f>
        <v/>
      </c>
      <c r="AW9" s="180"/>
      <c r="AX9" s="73"/>
      <c r="AY9" s="181"/>
    </row>
    <row r="10" spans="1:51" s="233" customFormat="1" ht="114" customHeight="1">
      <c r="A10" s="226"/>
      <c r="B10" s="469" t="s">
        <v>185</v>
      </c>
      <c r="C10" s="470" t="s">
        <v>186</v>
      </c>
      <c r="D10" s="493"/>
      <c r="E10" s="429"/>
      <c r="F10" s="430"/>
      <c r="G10" s="430"/>
      <c r="H10" s="431"/>
      <c r="I10" s="431"/>
      <c r="J10" s="432" t="str">
        <f t="shared" si="0"/>
        <v/>
      </c>
      <c r="K10" s="433">
        <f t="shared" si="1"/>
        <v>0</v>
      </c>
      <c r="L10" s="433" t="b">
        <f t="shared" si="2"/>
        <v>0</v>
      </c>
      <c r="M10" s="433" t="b">
        <f t="shared" si="3"/>
        <v>0</v>
      </c>
      <c r="N10" s="433" t="b">
        <f t="shared" si="4"/>
        <v>0</v>
      </c>
      <c r="O10" s="433" t="b">
        <f t="shared" si="5"/>
        <v>0</v>
      </c>
      <c r="P10" s="433" t="b">
        <f t="shared" si="6"/>
        <v>0</v>
      </c>
      <c r="Q10" s="433" t="b">
        <f t="shared" si="7"/>
        <v>0</v>
      </c>
      <c r="R10" s="433" t="b">
        <f t="shared" si="8"/>
        <v>0</v>
      </c>
      <c r="S10" s="434" t="str">
        <f>IF(COUNTA(E10:F10)&lt;2,"",(IF(L10=TRUE,$L$5,IF(M10=TRUE,$M$5,IF(N10=TRUE,$N$5,IF(O10=TRUE,$O$5,IF(P10=TRUE,$P$5,IF(Q10=TRUE,$Q$5,IF(R10=TRUE,$R$5,0)))))))))</f>
        <v/>
      </c>
      <c r="T10" s="435" t="str">
        <f>IF(COUNTA(E10:F10)&lt;2,"",(IF(L10=TRUE,6,IF(M10=TRUE,5,IF(N10=TRUE,4,IF(O10=TRUE,3,IF(P10=TRUE,2,IF(Q10=TRUE,1,IF(R10=TRUE,0,0)))))))))</f>
        <v/>
      </c>
      <c r="U10" s="436" t="e">
        <f>T10*10+H10</f>
        <v>#VALUE!</v>
      </c>
      <c r="V10" s="433" t="e">
        <f t="shared" si="9"/>
        <v>#VALUE!</v>
      </c>
      <c r="W10" s="433" t="e">
        <f t="shared" si="10"/>
        <v>#VALUE!</v>
      </c>
      <c r="X10" s="433" t="e">
        <f t="shared" si="11"/>
        <v>#VALUE!</v>
      </c>
      <c r="Y10" s="433" t="e">
        <f t="shared" si="12"/>
        <v>#VALUE!</v>
      </c>
      <c r="Z10" s="433" t="e">
        <f t="shared" si="13"/>
        <v>#VALUE!</v>
      </c>
      <c r="AA10" s="437" t="str">
        <f>IF(COUNTA(E10:F10:H10)&lt;3,"",(IF(V10=TRUE,$V$5,IF(W10=TRUE,$W$5,IF(X10=TRUE,$X$5,IF(Y10=TRUE,$Y$5,"Non"))))))</f>
        <v/>
      </c>
      <c r="AB10" s="433" t="e">
        <f t="shared" si="14"/>
        <v>#VALUE!</v>
      </c>
      <c r="AC10" s="433" t="e">
        <f t="shared" si="15"/>
        <v>#VALUE!</v>
      </c>
      <c r="AD10" s="433" t="e">
        <f t="shared" si="16"/>
        <v>#VALUE!</v>
      </c>
      <c r="AE10" s="433" t="e">
        <f t="shared" si="17"/>
        <v>#VALUE!</v>
      </c>
      <c r="AF10" s="433" t="e">
        <f t="shared" si="18"/>
        <v>#VALUE!</v>
      </c>
      <c r="AG10" s="437" t="str">
        <f>IF(COUNTA(E10:F10:H10)&lt;3,"",(IF(AB10=TRUE,$AB$5,IF(AC10=TRUE,$AC$5,IF(AD10=TRUE,$AD$5,IF(AE10=TRUE,$AE$5,IF(AF10=TRUE,$AF$5,"Aucune")))))))</f>
        <v/>
      </c>
      <c r="AH10" s="433" t="e">
        <f t="shared" si="19"/>
        <v>#VALUE!</v>
      </c>
      <c r="AI10" s="433" t="e">
        <f t="shared" si="20"/>
        <v>#VALUE!</v>
      </c>
      <c r="AJ10" s="433" t="e">
        <f t="shared" si="21"/>
        <v>#VALUE!</v>
      </c>
      <c r="AK10" s="433" t="e">
        <f t="shared" si="22"/>
        <v>#VALUE!</v>
      </c>
      <c r="AL10" s="433" t="e">
        <f t="shared" si="23"/>
        <v>#VALUE!</v>
      </c>
      <c r="AM10" s="437" t="str">
        <f>IF(COUNTA(E10:F10:H10)&lt;3,"",(IF(AH10=TRUE,$AH$5,IF(AI10=TRUE,$AI$5,IF(AJ10=TRUE,$AJ$5,IF(AK10=TRUE,$AK$5,IF(AL10=TRUE,$AL$5,"Aucune")))))))</f>
        <v/>
      </c>
      <c r="AN10" s="433" t="e">
        <f t="shared" si="24"/>
        <v>#VALUE!</v>
      </c>
      <c r="AO10" s="433" t="e">
        <f t="shared" si="25"/>
        <v>#VALUE!</v>
      </c>
      <c r="AP10" s="433" t="e">
        <f t="shared" si="26"/>
        <v>#VALUE!</v>
      </c>
      <c r="AQ10" s="437" t="str">
        <f>IF(COUNTA(E10:F10:H10)&lt;3,"",(IF(AN10=TRUE,$AN$5,IF(AO10=TRUE,$AO$5,IF(AP10=TRUE,$AP$5,"Aucune action requise")))))</f>
        <v/>
      </c>
      <c r="AR10" s="433" t="e">
        <f t="shared" si="27"/>
        <v>#VALUE!</v>
      </c>
      <c r="AS10" s="433" t="e">
        <f t="shared" si="28"/>
        <v>#VALUE!</v>
      </c>
      <c r="AT10" s="433" t="e">
        <f t="shared" si="29"/>
        <v>#VALUE!</v>
      </c>
      <c r="AU10" s="433" t="e">
        <f t="shared" si="30"/>
        <v>#VALUE!</v>
      </c>
      <c r="AV10" s="437" t="str">
        <f>IF(COUNTA(E10:F10:H10)&lt;3,"",(IF(AR10=TRUE,$AR$5,IF(AS10=TRUE,$AS$5,IF(AT10=TRUE,$AT$5,IF(AU10=TRUE,$AU$5,"Aucun"))))))</f>
        <v/>
      </c>
      <c r="AW10" s="438"/>
      <c r="AX10" s="439"/>
      <c r="AY10" s="136"/>
    </row>
    <row r="11" spans="1:51" s="233" customFormat="1" ht="114" customHeight="1" thickBot="1">
      <c r="A11" s="226"/>
      <c r="B11" s="455" t="s">
        <v>187</v>
      </c>
      <c r="C11" s="456" t="s">
        <v>188</v>
      </c>
      <c r="D11" s="488"/>
      <c r="E11" s="443"/>
      <c r="F11" s="444"/>
      <c r="G11" s="444"/>
      <c r="H11" s="445"/>
      <c r="I11" s="445"/>
      <c r="J11" s="446" t="str">
        <f t="shared" si="0"/>
        <v/>
      </c>
      <c r="K11" s="447">
        <f t="shared" si="1"/>
        <v>0</v>
      </c>
      <c r="L11" s="447" t="b">
        <f t="shared" si="2"/>
        <v>0</v>
      </c>
      <c r="M11" s="447" t="b">
        <f t="shared" si="3"/>
        <v>0</v>
      </c>
      <c r="N11" s="447" t="b">
        <f t="shared" si="4"/>
        <v>0</v>
      </c>
      <c r="O11" s="447" t="b">
        <f t="shared" si="5"/>
        <v>0</v>
      </c>
      <c r="P11" s="447" t="b">
        <f t="shared" si="6"/>
        <v>0</v>
      </c>
      <c r="Q11" s="447" t="b">
        <f t="shared" si="7"/>
        <v>0</v>
      </c>
      <c r="R11" s="447" t="b">
        <f t="shared" si="8"/>
        <v>0</v>
      </c>
      <c r="S11" s="448" t="str">
        <f>IF(COUNTA(E11:F11)&lt;2,"",(IF(L11=TRUE,$L$5,IF(M11=TRUE,$M$5,IF(N11=TRUE,$N$5,IF(O11=TRUE,$O$5,IF(P11=TRUE,$P$5,IF(Q11=TRUE,$Q$5,IF(R11=TRUE,$R$5,0)))))))))</f>
        <v/>
      </c>
      <c r="T11" s="449" t="str">
        <f>IF(COUNTA(E11:F11)&lt;2,"",(IF(L11=TRUE,6,IF(M11=TRUE,5,IF(N11=TRUE,4,IF(O11=TRUE,3,IF(P11=TRUE,2,IF(Q11=TRUE,1,IF(R11=TRUE,0,0)))))))))</f>
        <v/>
      </c>
      <c r="U11" s="450" t="e">
        <f>T11*10+H11</f>
        <v>#VALUE!</v>
      </c>
      <c r="V11" s="447" t="e">
        <f t="shared" si="9"/>
        <v>#VALUE!</v>
      </c>
      <c r="W11" s="447" t="e">
        <f t="shared" si="10"/>
        <v>#VALUE!</v>
      </c>
      <c r="X11" s="447" t="e">
        <f t="shared" si="11"/>
        <v>#VALUE!</v>
      </c>
      <c r="Y11" s="447" t="e">
        <f t="shared" si="12"/>
        <v>#VALUE!</v>
      </c>
      <c r="Z11" s="447" t="e">
        <f t="shared" si="13"/>
        <v>#VALUE!</v>
      </c>
      <c r="AA11" s="451" t="str">
        <f>IF(COUNTA(E11:F11:H11)&lt;3,"",(IF(V11=TRUE,$V$5,IF(W11=TRUE,$W$5,IF(X11=TRUE,$X$5,IF(Y11=TRUE,$Y$5,"Non"))))))</f>
        <v/>
      </c>
      <c r="AB11" s="447" t="e">
        <f t="shared" si="14"/>
        <v>#VALUE!</v>
      </c>
      <c r="AC11" s="447" t="e">
        <f t="shared" si="15"/>
        <v>#VALUE!</v>
      </c>
      <c r="AD11" s="447" t="e">
        <f t="shared" si="16"/>
        <v>#VALUE!</v>
      </c>
      <c r="AE11" s="447" t="e">
        <f t="shared" si="17"/>
        <v>#VALUE!</v>
      </c>
      <c r="AF11" s="447" t="e">
        <f t="shared" si="18"/>
        <v>#VALUE!</v>
      </c>
      <c r="AG11" s="451" t="str">
        <f>IF(COUNTA(E11:F11:H11)&lt;3,"",(IF(AB11=TRUE,$AB$5,IF(AC11=TRUE,$AC$5,IF(AD11=TRUE,$AD$5,IF(AE11=TRUE,$AE$5,IF(AF11=TRUE,$AF$5,"Aucune")))))))</f>
        <v/>
      </c>
      <c r="AH11" s="447" t="e">
        <f t="shared" si="19"/>
        <v>#VALUE!</v>
      </c>
      <c r="AI11" s="447" t="e">
        <f t="shared" si="20"/>
        <v>#VALUE!</v>
      </c>
      <c r="AJ11" s="447" t="e">
        <f t="shared" si="21"/>
        <v>#VALUE!</v>
      </c>
      <c r="AK11" s="447" t="e">
        <f t="shared" si="22"/>
        <v>#VALUE!</v>
      </c>
      <c r="AL11" s="447" t="e">
        <f t="shared" si="23"/>
        <v>#VALUE!</v>
      </c>
      <c r="AM11" s="451" t="str">
        <f>IF(COUNTA(E11:F11:H11)&lt;3,"",(IF(AH11=TRUE,$AH$5,IF(AI11=TRUE,$AI$5,IF(AJ11=TRUE,$AJ$5,IF(AK11=TRUE,$AK$5,IF(AL11=TRUE,$AL$5,"Aucune")))))))</f>
        <v/>
      </c>
      <c r="AN11" s="447" t="e">
        <f t="shared" si="24"/>
        <v>#VALUE!</v>
      </c>
      <c r="AO11" s="447" t="e">
        <f t="shared" si="25"/>
        <v>#VALUE!</v>
      </c>
      <c r="AP11" s="447" t="e">
        <f t="shared" si="26"/>
        <v>#VALUE!</v>
      </c>
      <c r="AQ11" s="451" t="str">
        <f>IF(COUNTA(E11:F11:H11)&lt;3,"",(IF(AN11=TRUE,$AN$5,IF(AO11=TRUE,$AO$5,IF(AP11=TRUE,$AP$5,"Aucune action requise")))))</f>
        <v/>
      </c>
      <c r="AR11" s="447" t="e">
        <f t="shared" si="27"/>
        <v>#VALUE!</v>
      </c>
      <c r="AS11" s="447" t="e">
        <f t="shared" si="28"/>
        <v>#VALUE!</v>
      </c>
      <c r="AT11" s="447" t="e">
        <f t="shared" si="29"/>
        <v>#VALUE!</v>
      </c>
      <c r="AU11" s="447" t="e">
        <f t="shared" si="30"/>
        <v>#VALUE!</v>
      </c>
      <c r="AV11" s="451" t="str">
        <f>IF(COUNTA(E11:F11:H11)&lt;3,"",(IF(AR11=TRUE,$AR$5,IF(AS11=TRUE,$AS$5,IF(AT11=TRUE,$AT$5,IF(AU11=TRUE,$AU$5,"Aucun"))))))</f>
        <v/>
      </c>
      <c r="AW11" s="452"/>
      <c r="AX11" s="453"/>
      <c r="AY11" s="152"/>
    </row>
  </sheetData>
  <sheetProtection sheet="1" objects="1" scenarios="1"/>
  <mergeCells count="8">
    <mergeCell ref="B2:G2"/>
    <mergeCell ref="B6:AY6"/>
    <mergeCell ref="B3:AY3"/>
    <mergeCell ref="B4:C5"/>
    <mergeCell ref="D4:E4"/>
    <mergeCell ref="F4:G4"/>
    <mergeCell ref="H4:I4"/>
    <mergeCell ref="AX4:AY4"/>
  </mergeCells>
  <conditionalFormatting sqref="A4 D7:D11 I7:I11">
    <cfRule type="expression" dxfId="6022" priority="146">
      <formula>FIND("Agir",B4)</formula>
    </cfRule>
    <cfRule type="expression" dxfId="6021" priority="147">
      <formula>FIND("Réagir",B4)</formula>
    </cfRule>
  </conditionalFormatting>
  <conditionalFormatting sqref="A4 I7:I11 D7:D11">
    <cfRule type="expression" dxfId="6020" priority="145" stopIfTrue="1">
      <formula>ISTEXT(A4)</formula>
    </cfRule>
  </conditionalFormatting>
  <conditionalFormatting sqref="A4">
    <cfRule type="expression" dxfId="6019" priority="144">
      <formula>FIND("Réagir",B4)</formula>
    </cfRule>
    <cfRule type="expression" dxfId="6018" priority="143">
      <formula>FIND("Agir",B4)</formula>
    </cfRule>
    <cfRule type="expression" dxfId="6017" priority="142" stopIfTrue="1">
      <formula>ISTEXT(A4)</formula>
    </cfRule>
    <cfRule type="expression" dxfId="6016" priority="141">
      <formula>FIND("Réagir",B4)</formula>
    </cfRule>
    <cfRule type="expression" dxfId="6015" priority="140">
      <formula>FIND("Agir",B4)</formula>
    </cfRule>
    <cfRule type="expression" dxfId="6014" priority="139" stopIfTrue="1">
      <formula>ISTEXT(A4)</formula>
    </cfRule>
  </conditionalFormatting>
  <conditionalFormatting sqref="D7:D11">
    <cfRule type="expression" dxfId="6013" priority="82">
      <formula>FIND("Conforter",F7)</formula>
    </cfRule>
    <cfRule type="expression" dxfId="6012" priority="81" stopIfTrue="1">
      <formula>ISTEXT(D7)</formula>
    </cfRule>
  </conditionalFormatting>
  <conditionalFormatting sqref="D9:D11">
    <cfRule type="expression" dxfId="6011" priority="76">
      <formula>FIND("Conforter",F9)</formula>
    </cfRule>
    <cfRule type="expression" dxfId="6010" priority="75" stopIfTrue="1">
      <formula>ISTEXT(D9)</formula>
    </cfRule>
  </conditionalFormatting>
  <conditionalFormatting sqref="F7:H11">
    <cfRule type="expression" dxfId="6009" priority="135">
      <formula>FIND("Conforter",I7)</formula>
    </cfRule>
    <cfRule type="expression" dxfId="6008" priority="134" stopIfTrue="1">
      <formula>ISTEXT(F7)</formula>
    </cfRule>
  </conditionalFormatting>
  <conditionalFormatting sqref="G7:H11">
    <cfRule type="expression" dxfId="6007" priority="132">
      <formula>FIND("Agir",I7)</formula>
    </cfRule>
    <cfRule type="expression" dxfId="6006" priority="131" stopIfTrue="1">
      <formula>ISTEXT(G7)</formula>
    </cfRule>
    <cfRule type="expression" dxfId="6005" priority="133">
      <formula>FIND("Réagir",I7)</formula>
    </cfRule>
  </conditionalFormatting>
  <conditionalFormatting sqref="G9:H11">
    <cfRule type="expression" dxfId="6004" priority="114">
      <formula>FIND("Conforter",J9)</formula>
    </cfRule>
  </conditionalFormatting>
  <conditionalFormatting sqref="G9:I11">
    <cfRule type="expression" dxfId="6003" priority="113" stopIfTrue="1">
      <formula>ISTEXT(G9)</formula>
    </cfRule>
  </conditionalFormatting>
  <conditionalFormatting sqref="H7">
    <cfRule type="expression" dxfId="6002" priority="58" stopIfTrue="1">
      <formula>ISTEXT(H7)</formula>
    </cfRule>
    <cfRule type="expression" dxfId="6001" priority="59">
      <formula>FIND("Conforter",J7)</formula>
    </cfRule>
  </conditionalFormatting>
  <conditionalFormatting sqref="I7 AA7:AA11 AG7:AG11 AM7:AM11 AQ7:AQ11 AV7:AY11 I8:J11">
    <cfRule type="containsText" dxfId="6000" priority="137" stopIfTrue="1" operator="containsText" text="Seconde">
      <formula>NOT(ISERROR(SEARCH("Seconde",I7)))</formula>
    </cfRule>
    <cfRule type="containsText" dxfId="5999" priority="138" stopIfTrue="1" operator="containsText" text="Terme">
      <formula>NOT(ISERROR(SEARCH("Terme",I7)))</formula>
    </cfRule>
  </conditionalFormatting>
  <conditionalFormatting sqref="I8">
    <cfRule type="expression" dxfId="5998" priority="97">
      <formula>FIND("Réagir",J8)</formula>
    </cfRule>
    <cfRule type="expression" dxfId="5997" priority="96">
      <formula>FIND("Agir",J8)</formula>
    </cfRule>
    <cfRule type="expression" dxfId="5996" priority="95" stopIfTrue="1">
      <formula>ISTEXT(I8)</formula>
    </cfRule>
  </conditionalFormatting>
  <conditionalFormatting sqref="I9:I11">
    <cfRule type="expression" dxfId="5995" priority="116">
      <formula>FIND("Agir",J9)</formula>
    </cfRule>
    <cfRule type="expression" dxfId="5994" priority="117">
      <formula>FIND("Réagir",J9)</formula>
    </cfRule>
  </conditionalFormatting>
  <conditionalFormatting sqref="I5:J5 AA5 AG5 AM5 AQ5 AV5:AY5">
    <cfRule type="containsText" dxfId="5993" priority="6" stopIfTrue="1" operator="containsText" text="Terme">
      <formula>NOT(ISERROR(SEARCH("Terme",I5)))</formula>
    </cfRule>
    <cfRule type="containsText" dxfId="5992" priority="5" stopIfTrue="1" operator="containsText" text="Seconde">
      <formula>NOT(ISERROR(SEARCH("Seconde",I5)))</formula>
    </cfRule>
    <cfRule type="containsText" dxfId="5991" priority="4" stopIfTrue="1" operator="containsText" text="Première">
      <formula>NOT(ISERROR(SEARCH("Première",I5)))</formula>
    </cfRule>
  </conditionalFormatting>
  <conditionalFormatting sqref="I8:J11 AG7:AG11 AM7:AM11 AQ7:AQ11 AV7:AY11 AA7:AA11 I7">
    <cfRule type="containsText" dxfId="5990" priority="136" stopIfTrue="1" operator="containsText" text="Première">
      <formula>NOT(ISERROR(SEARCH("Première",I7)))</formula>
    </cfRule>
  </conditionalFormatting>
  <conditionalFormatting sqref="J7:J11">
    <cfRule type="containsText" dxfId="5989" priority="91" stopIfTrue="1" operator="containsText" text="Non Prioritaire">
      <formula>NOT(ISERROR(SEARCH("Non Prioritaire",J7)))</formula>
    </cfRule>
    <cfRule type="containsText" dxfId="5988" priority="92" stopIfTrue="1" operator="containsText" text="Urgent">
      <formula>NOT(ISERROR(SEARCH("Urgent",J7)))</formula>
    </cfRule>
    <cfRule type="containsText" dxfId="5987" priority="93" stopIfTrue="1" operator="containsText" text="moyen">
      <formula>NOT(ISERROR(SEARCH("moyen",J7)))</formula>
    </cfRule>
    <cfRule type="containsText" dxfId="5986" priority="94" stopIfTrue="1" operator="containsText" text="long">
      <formula>NOT(ISERROR(SEARCH("long",J7)))</formula>
    </cfRule>
    <cfRule type="containsText" dxfId="5985" priority="88" operator="containsText" text="Intervention prioritaire">
      <formula>NOT(ISERROR(SEARCH("Intervention prioritaire",J7)))</formula>
    </cfRule>
    <cfRule type="containsText" dxfId="5984" priority="89" stopIfTrue="1" operator="containsText" text="Non pertinent">
      <formula>NOT(ISERROR(SEARCH("Non pertinent",J7)))</formula>
    </cfRule>
    <cfRule type="containsText" dxfId="5983" priority="90" stopIfTrue="1" operator="containsText" text="consolidation">
      <formula>NOT(ISERROR(SEARCH("consolidation",J7)))</formula>
    </cfRule>
  </conditionalFormatting>
  <conditionalFormatting sqref="J8:J11">
    <cfRule type="containsText" dxfId="5982" priority="128" stopIfTrue="1" operator="containsText" text="Non">
      <formula>NOT(ISERROR(SEARCH("Non",J8)))</formula>
    </cfRule>
  </conditionalFormatting>
  <conditionalFormatting sqref="AA7:AA11">
    <cfRule type="expression" dxfId="5981" priority="33">
      <formula>FIND("Réagir",AV7)</formula>
    </cfRule>
    <cfRule type="expression" dxfId="5980" priority="32">
      <formula>FIND("Agir",AV7)</formula>
    </cfRule>
    <cfRule type="expression" dxfId="5979" priority="31" stopIfTrue="1">
      <formula>ISTEXT(AA7)</formula>
    </cfRule>
  </conditionalFormatting>
  <conditionalFormatting sqref="AG7:AG11 AM7:AM11 AQ7:AQ11 AV7:AV11">
    <cfRule type="expression" dxfId="5978" priority="65">
      <formula>FIND("Réagir",#REF!)</formula>
    </cfRule>
    <cfRule type="expression" dxfId="5977" priority="64">
      <formula>FIND("Agir",#REF!)</formula>
    </cfRule>
  </conditionalFormatting>
  <conditionalFormatting sqref="AG7:AG11 AV7:AY11">
    <cfRule type="expression" dxfId="5976" priority="24">
      <formula>FIND("Réagir",#REF!)</formula>
    </cfRule>
    <cfRule type="expression" dxfId="5975" priority="22" stopIfTrue="1">
      <formula>ISTEXT(AG7)</formula>
    </cfRule>
    <cfRule type="expression" dxfId="5974" priority="23">
      <formula>FIND("Agir",#REF!)</formula>
    </cfRule>
  </conditionalFormatting>
  <conditionalFormatting sqref="AM7:AM11 AQ7:AQ11 AV7:AV11 AG7:AG11">
    <cfRule type="expression" dxfId="5973" priority="63" stopIfTrue="1">
      <formula>ISTEXT(AG7)</formula>
    </cfRule>
  </conditionalFormatting>
  <conditionalFormatting sqref="AM7:AM11 AQ7:AQ11 AV7:AV11">
    <cfRule type="expression" dxfId="5972" priority="62">
      <formula>FIND("Réagir",#REF!)</formula>
    </cfRule>
    <cfRule type="expression" dxfId="5971" priority="61">
      <formula>FIND("Agir",#REF!)</formula>
    </cfRule>
  </conditionalFormatting>
  <conditionalFormatting sqref="AQ7:AQ11 AV7:AV11 AM7:AM11">
    <cfRule type="expression" dxfId="5970" priority="60" stopIfTrue="1">
      <formula>ISTEXT(AM7)</formula>
    </cfRule>
  </conditionalFormatting>
  <conditionalFormatting sqref="AQ7:AQ11">
    <cfRule type="expression" dxfId="5969" priority="57">
      <formula>FIND("Réagir",AV7)</formula>
    </cfRule>
    <cfRule type="expression" dxfId="5968" priority="56">
      <formula>FIND("Agir",AV7)</formula>
    </cfRule>
    <cfRule type="expression" dxfId="5967" priority="55" stopIfTrue="1">
      <formula>ISTEXT(AQ7)</formula>
    </cfRule>
  </conditionalFormatting>
  <conditionalFormatting sqref="AQ8:AQ11">
    <cfRule type="expression" dxfId="5966" priority="35">
      <formula>FIND("Agir",AV8)</formula>
    </cfRule>
    <cfRule type="expression" dxfId="5965" priority="34" stopIfTrue="1">
      <formula>ISTEXT(AQ8)</formula>
    </cfRule>
    <cfRule type="expression" dxfId="5964" priority="36">
      <formula>FIND("Réagir",AV8)</formula>
    </cfRule>
  </conditionalFormatting>
  <conditionalFormatting sqref="AW4:AX4">
    <cfRule type="containsText" dxfId="5963" priority="1" stopIfTrue="1" operator="containsText" text="Première">
      <formula>NOT(ISERROR(SEARCH("Première",AW4)))</formula>
    </cfRule>
    <cfRule type="containsText" dxfId="5962" priority="3" stopIfTrue="1" operator="containsText" text="Terme">
      <formula>NOT(ISERROR(SEARCH("Terme",AW4)))</formula>
    </cfRule>
    <cfRule type="containsText" dxfId="5961" priority="2" stopIfTrue="1" operator="containsText" text="Seconde">
      <formula>NOT(ISERROR(SEARCH("Seconde",AW4)))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1" xr:uid="{00000000-0002-0000-09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1" xr:uid="{00000000-0002-0000-09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1" xr:uid="{00000000-0002-0000-0900-000002000000}">
      <formula1>$M$1:$P$1</formula1>
    </dataValidation>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sheetPr>
  <dimension ref="A1:AY18"/>
  <sheetViews>
    <sheetView zoomScale="70" zoomScaleNormal="70" workbookViewId="0">
      <selection activeCell="B2" sqref="B2:G2"/>
    </sheetView>
  </sheetViews>
  <sheetFormatPr defaultColWidth="10.7109375" defaultRowHeight="11.45"/>
  <cols>
    <col min="1" max="1" width="1.42578125" style="205" customWidth="1"/>
    <col min="2" max="2" width="5.5703125" style="297" bestFit="1"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189</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61" t="s">
        <v>62</v>
      </c>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3"/>
    </row>
    <row r="7" spans="1:51" s="233" customFormat="1" ht="114" customHeight="1">
      <c r="A7" s="226"/>
      <c r="B7" s="469" t="s">
        <v>190</v>
      </c>
      <c r="C7" s="470" t="s">
        <v>191</v>
      </c>
      <c r="D7" s="493"/>
      <c r="E7" s="429"/>
      <c r="F7" s="430"/>
      <c r="G7" s="430"/>
      <c r="H7" s="431"/>
      <c r="I7" s="431"/>
      <c r="J7" s="275" t="str">
        <f>S7</f>
        <v/>
      </c>
      <c r="K7" s="433">
        <f>E7*10+F7</f>
        <v>0</v>
      </c>
      <c r="L7" s="433" t="b">
        <f>OR(K7=31)</f>
        <v>0</v>
      </c>
      <c r="M7" s="433" t="b">
        <f>OR(K7=21,K7=32)</f>
        <v>0</v>
      </c>
      <c r="N7" s="433" t="b">
        <f>OR(K7=22,K7=33)</f>
        <v>0</v>
      </c>
      <c r="O7" s="433" t="b">
        <f>OR(K7=11,K7=12)</f>
        <v>0</v>
      </c>
      <c r="P7" s="433" t="b">
        <f>OR(K7=23,K7=34)</f>
        <v>0</v>
      </c>
      <c r="Q7" s="433" t="b">
        <f>OR(K7=13,K7=14,K7=24)</f>
        <v>0</v>
      </c>
      <c r="R7" s="433" t="b">
        <f>OR(K7=1,K7=2,K7=3,K7=4)</f>
        <v>0</v>
      </c>
      <c r="S7" s="434" t="str">
        <f t="shared" ref="S7:S18" si="0">IF(COUNTA(E7:F7)&lt;2,"",(IF(L7=TRUE,$L$5,IF(M7=TRUE,$M$5,IF(N7=TRUE,$N$5,IF(O7=TRUE,$O$5,IF(P7=TRUE,$P$5,IF(Q7=TRUE,$Q$5,IF(R7=TRUE,$R$5,0)))))))))</f>
        <v/>
      </c>
      <c r="T7" s="435" t="str">
        <f t="shared" ref="T7:T18" si="1">IF(COUNTA(E7:F7)&lt;2,"",(IF(L7=TRUE,6,IF(M7=TRUE,5,IF(N7=TRUE,4,IF(O7=TRUE,3,IF(P7=TRUE,2,IF(Q7=TRUE,1,IF(R7=TRUE,0,0)))))))))</f>
        <v/>
      </c>
      <c r="U7" s="436" t="e">
        <f t="shared" ref="U7:U18" si="2">T7*10+H7</f>
        <v>#VALUE!</v>
      </c>
      <c r="V7" s="433" t="e">
        <f>OR(U7=61,U7=62,U7=63)</f>
        <v>#VALUE!</v>
      </c>
      <c r="W7" s="433" t="e">
        <f>OR(U7=51,U7=52)</f>
        <v>#VALUE!</v>
      </c>
      <c r="X7" s="433" t="e">
        <f>OR(U7=31,U7=41,U7=42,U7=53)</f>
        <v>#VALUE!</v>
      </c>
      <c r="Y7" s="433" t="e">
        <f>OR(U7=21,U7=32)</f>
        <v>#VALUE!</v>
      </c>
      <c r="Z7" s="433" t="e">
        <f>AND(V7=FALSE,W7=FALSE,X7=FALSE,Y7=FALSE)</f>
        <v>#VALUE!</v>
      </c>
      <c r="AA7" s="437" t="str">
        <f>IF(COUNTA(E7:F7:H7)&lt;3,"",(IF(V7=TRUE,$V$5,IF(W7=TRUE,$W$5,IF(X7=TRUE,$X$5,IF(Y7=TRUE,$Y$5,"Non"))))))</f>
        <v/>
      </c>
      <c r="AB7" s="433" t="e">
        <f>OR(U7=61,U7=62,U7=51,U7=52)</f>
        <v>#VALUE!</v>
      </c>
      <c r="AC7" s="433" t="e">
        <f>OR(U7=41,U7=42)</f>
        <v>#VALUE!</v>
      </c>
      <c r="AD7" s="433" t="e">
        <f>OR(U7=31,U7=32,U7=63,U7=64,U7=53,U7=54,)</f>
        <v>#VALUE!</v>
      </c>
      <c r="AE7" s="433" t="e">
        <f>OR(U7=21,U7=22,)</f>
        <v>#VALUE!</v>
      </c>
      <c r="AF7" s="433" t="e">
        <f>OR(U7=11,U7=12,U7=13,U7=23,)</f>
        <v>#VALUE!</v>
      </c>
      <c r="AG7" s="437" t="str">
        <f>IF(COUNTA(E7:F7:H7)&lt;3,"",(IF(AB7=TRUE,$AB$5,IF(AC7=TRUE,$AC$5,IF(AD7=TRUE,$AD$5,IF(AE7=TRUE,$AE$5,IF(AF7=TRUE,$AF$5,"Aucune")))))))</f>
        <v/>
      </c>
      <c r="AH7" s="433" t="e">
        <f>OR(U7=62,U7=52,U7=42)</f>
        <v>#VALUE!</v>
      </c>
      <c r="AI7" s="433" t="e">
        <f>OR(U7=63,U7=53,U7=43,U7=64,U7=54)</f>
        <v>#VALUE!</v>
      </c>
      <c r="AJ7" s="433" t="e">
        <f>OR(U7=61,U7=51,U7=41)</f>
        <v>#VALUE!</v>
      </c>
      <c r="AK7" s="433" t="e">
        <f>OR(U7=44,U7=32,U7=33,U7=34)</f>
        <v>#VALUE!</v>
      </c>
      <c r="AL7" s="433" t="e">
        <f>OR(U7=22,U7=23,U7=24,U7=12,U7=13,U7=14)</f>
        <v>#VALUE!</v>
      </c>
      <c r="AM7" s="437" t="str">
        <f>IF(COUNTA(E7:F7:H7)&lt;3,"",(IF(AH7=TRUE,$AH$5,IF(AI7=TRUE,$AI$5,IF(AJ7=TRUE,$AJ$5,IF(AK7=TRUE,$AK$5,IF(AL7=TRUE,$AL$5,"Aucune")))))))</f>
        <v/>
      </c>
      <c r="AN7" s="433" t="e">
        <f>OR(U7=61,U7=62,U7=63,U7=51,U7=52,U7=53)</f>
        <v>#VALUE!</v>
      </c>
      <c r="AO7" s="433" t="e">
        <f>OR(U7=41,U7=42,U7=43,U7=31,U7=32,U7=33)</f>
        <v>#VALUE!</v>
      </c>
      <c r="AP7" s="433" t="e">
        <f>OR(U7=21,U7=22,U7=23,U7=11,U7=12,U7=13)</f>
        <v>#VALUE!</v>
      </c>
      <c r="AQ7" s="437" t="str">
        <f>IF(COUNTA(E7:F7:H7)&lt;3,"",(IF(AN7=TRUE,$AN$5,IF(AO7=TRUE,$AO$5,IF(AP7=TRUE,$AP$5,"Aucune action requise")))))</f>
        <v/>
      </c>
      <c r="AR7" s="433" t="e">
        <f>OR(U7=61,U7=51,U7=41,U7=31,U7=21)</f>
        <v>#VALUE!</v>
      </c>
      <c r="AS7" s="433" t="e">
        <f>OR(U7=62,U7=52,U7=42,U7=32,U7=22,U7=63,U7=53)</f>
        <v>#VALUE!</v>
      </c>
      <c r="AT7" s="433" t="e">
        <f>OR(U7=43,U7=33,U7=23,U7=34,U7=24)</f>
        <v>#VALUE!</v>
      </c>
      <c r="AU7" s="433" t="e">
        <f>OR(U7=64,U7=54,U7=44)</f>
        <v>#VALUE!</v>
      </c>
      <c r="AV7" s="437" t="str">
        <f>IF(COUNTA(E7:F7:H7)&lt;3,"",(IF(AR7=TRUE,$AR$5,IF(AS7=TRUE,$AS$5,IF(AT7=TRUE,$AT$5,IF(AU7=TRUE,$AU$5,"Aucun"))))))</f>
        <v/>
      </c>
      <c r="AW7" s="438"/>
      <c r="AX7" s="439"/>
      <c r="AY7" s="136"/>
    </row>
    <row r="8" spans="1:51" s="233" customFormat="1" ht="114" customHeight="1">
      <c r="A8" s="226"/>
      <c r="B8" s="369" t="s">
        <v>192</v>
      </c>
      <c r="C8" s="372" t="s">
        <v>193</v>
      </c>
      <c r="D8" s="371"/>
      <c r="E8" s="358"/>
      <c r="F8" s="359"/>
      <c r="G8" s="359"/>
      <c r="H8" s="360"/>
      <c r="I8" s="360"/>
      <c r="J8" s="236" t="str">
        <f t="shared" ref="J8:J18" si="3">S8</f>
        <v/>
      </c>
      <c r="K8" s="362">
        <f t="shared" ref="K8:K9" si="4">E8*10+F8</f>
        <v>0</v>
      </c>
      <c r="L8" s="362" t="b">
        <f t="shared" ref="L8:L9" si="5">OR(K8=31)</f>
        <v>0</v>
      </c>
      <c r="M8" s="362" t="b">
        <f t="shared" ref="M8:M9" si="6">OR(K8=21,K8=32)</f>
        <v>0</v>
      </c>
      <c r="N8" s="362" t="b">
        <f t="shared" ref="N8:N9" si="7">OR(K8=22,K8=33)</f>
        <v>0</v>
      </c>
      <c r="O8" s="362" t="b">
        <f t="shared" ref="O8:O9" si="8">OR(K8=11,K8=12)</f>
        <v>0</v>
      </c>
      <c r="P8" s="362" t="b">
        <f t="shared" ref="P8:P9" si="9">OR(K8=23,K8=34)</f>
        <v>0</v>
      </c>
      <c r="Q8" s="362" t="b">
        <f t="shared" ref="Q8:Q9" si="10">OR(K8=13,K8=14,K8=24)</f>
        <v>0</v>
      </c>
      <c r="R8" s="362" t="b">
        <f t="shared" ref="R8:R9" si="11">OR(K8=1,K8=2,K8=3,K8=4)</f>
        <v>0</v>
      </c>
      <c r="S8" s="363" t="str">
        <f t="shared" si="0"/>
        <v/>
      </c>
      <c r="T8" s="364" t="str">
        <f t="shared" si="1"/>
        <v/>
      </c>
      <c r="U8" s="365" t="e">
        <f t="shared" si="2"/>
        <v>#VALUE!</v>
      </c>
      <c r="V8" s="362" t="e">
        <f t="shared" ref="V8:V9" si="12">OR(U8=61,U8=62,U8=63)</f>
        <v>#VALUE!</v>
      </c>
      <c r="W8" s="362" t="e">
        <f t="shared" ref="W8:W9" si="13">OR(U8=51,U8=52)</f>
        <v>#VALUE!</v>
      </c>
      <c r="X8" s="362" t="e">
        <f t="shared" ref="X8:X9" si="14">OR(U8=31,U8=41,U8=42,U8=53)</f>
        <v>#VALUE!</v>
      </c>
      <c r="Y8" s="362" t="e">
        <f t="shared" ref="Y8:Y9" si="15">OR(U8=21,U8=32)</f>
        <v>#VALUE!</v>
      </c>
      <c r="Z8" s="362" t="e">
        <f t="shared" ref="Z8:Z9" si="16">AND(V8=FALSE,W8=FALSE,X8=FALSE,Y8=FALSE)</f>
        <v>#VALUE!</v>
      </c>
      <c r="AA8" s="366" t="str">
        <f>IF(COUNTA(E8:F8:H8)&lt;3,"",(IF(V8=TRUE,$V$5,IF(W8=TRUE,$W$5,IF(X8=TRUE,$X$5,IF(Y8=TRUE,$Y$5,"Non"))))))</f>
        <v/>
      </c>
      <c r="AB8" s="362" t="e">
        <f t="shared" ref="AB8:AB9" si="17">OR(U8=61,U8=62,U8=51,U8=52)</f>
        <v>#VALUE!</v>
      </c>
      <c r="AC8" s="362" t="e">
        <f t="shared" ref="AC8:AC9" si="18">OR(U8=41,U8=42)</f>
        <v>#VALUE!</v>
      </c>
      <c r="AD8" s="362" t="e">
        <f t="shared" ref="AD8:AD9" si="19">OR(U8=31,U8=32,U8=63,U8=64,U8=53,U8=54,)</f>
        <v>#VALUE!</v>
      </c>
      <c r="AE8" s="362" t="e">
        <f t="shared" ref="AE8:AE9" si="20">OR(U8=21,U8=22,)</f>
        <v>#VALUE!</v>
      </c>
      <c r="AF8" s="362" t="e">
        <f t="shared" ref="AF8:AF9" si="21">OR(U8=11,U8=12,U8=13,U8=23,)</f>
        <v>#VALUE!</v>
      </c>
      <c r="AG8" s="366" t="str">
        <f>IF(COUNTA(E8:F8:H8)&lt;3,"",(IF(AB8=TRUE,$AB$5,IF(AC8=TRUE,$AC$5,IF(AD8=TRUE,$AD$5,IF(AE8=TRUE,$AE$5,IF(AF8=TRUE,$AF$5,"Aucune")))))))</f>
        <v/>
      </c>
      <c r="AH8" s="362" t="e">
        <f t="shared" ref="AH8:AH9" si="22">OR(U8=62,U8=52,U8=42)</f>
        <v>#VALUE!</v>
      </c>
      <c r="AI8" s="362" t="e">
        <f t="shared" ref="AI8:AI9" si="23">OR(U8=63,U8=53,U8=43,U8=64,U8=54)</f>
        <v>#VALUE!</v>
      </c>
      <c r="AJ8" s="362" t="e">
        <f t="shared" ref="AJ8:AJ9" si="24">OR(U8=61,U8=51,U8=41)</f>
        <v>#VALUE!</v>
      </c>
      <c r="AK8" s="362" t="e">
        <f t="shared" ref="AK8:AK9" si="25">OR(U8=44,U8=32,U8=33,U8=34)</f>
        <v>#VALUE!</v>
      </c>
      <c r="AL8" s="362" t="e">
        <f t="shared" ref="AL8:AL9" si="26">OR(U8=22,U8=23,U8=24,U8=12,U8=13,U8=14)</f>
        <v>#VALUE!</v>
      </c>
      <c r="AM8" s="366" t="str">
        <f>IF(COUNTA(E8:F8:H8)&lt;3,"",(IF(AH8=TRUE,$AH$5,IF(AI8=TRUE,$AI$5,IF(AJ8=TRUE,$AJ$5,IF(AK8=TRUE,$AK$5,IF(AL8=TRUE,$AL$5,"Aucune")))))))</f>
        <v/>
      </c>
      <c r="AN8" s="362" t="e">
        <f t="shared" ref="AN8:AN9" si="27">OR(U8=61,U8=62,U8=63,U8=51,U8=52,U8=53)</f>
        <v>#VALUE!</v>
      </c>
      <c r="AO8" s="362" t="e">
        <f t="shared" ref="AO8:AO9" si="28">OR(U8=41,U8=42,U8=43,U8=31,U8=32,U8=33)</f>
        <v>#VALUE!</v>
      </c>
      <c r="AP8" s="362" t="e">
        <f t="shared" ref="AP8:AP9" si="29">OR(U8=21,U8=22,U8=23,U8=11,U8=12,U8=13)</f>
        <v>#VALUE!</v>
      </c>
      <c r="AQ8" s="366" t="str">
        <f>IF(COUNTA(E8:F8:H8)&lt;3,"",(IF(AN8=TRUE,$AN$5,IF(AO8=TRUE,$AO$5,IF(AP8=TRUE,$AP$5,"Aucune action requise")))))</f>
        <v/>
      </c>
      <c r="AR8" s="362" t="e">
        <f t="shared" ref="AR8:AR9" si="30">OR(U8=61,U8=51,U8=41,U8=31,U8=21)</f>
        <v>#VALUE!</v>
      </c>
      <c r="AS8" s="362" t="e">
        <f t="shared" ref="AS8:AS9" si="31">OR(U8=62,U8=52,U8=42,U8=32,U8=22,U8=63,U8=53)</f>
        <v>#VALUE!</v>
      </c>
      <c r="AT8" s="362" t="e">
        <f t="shared" ref="AT8:AT9" si="32">OR(U8=43,U8=33,U8=23,U8=34,U8=24)</f>
        <v>#VALUE!</v>
      </c>
      <c r="AU8" s="362" t="e">
        <f t="shared" ref="AU8:AU9" si="33">OR(U8=64,U8=54,U8=44)</f>
        <v>#VALUE!</v>
      </c>
      <c r="AV8" s="366" t="str">
        <f>IF(COUNTA(E8:F8:H8)&lt;3,"",(IF(AR8=TRUE,$AR$5,IF(AS8=TRUE,$AS$5,IF(AT8=TRUE,$AT$5,IF(AU8=TRUE,$AU$5,"Aucun"))))))</f>
        <v/>
      </c>
      <c r="AW8" s="367"/>
      <c r="AX8" s="368"/>
      <c r="AY8" s="146"/>
    </row>
    <row r="9" spans="1:51" s="233" customFormat="1" ht="114" customHeight="1">
      <c r="A9" s="226"/>
      <c r="B9" s="261" t="s">
        <v>194</v>
      </c>
      <c r="C9" s="159" t="s">
        <v>195</v>
      </c>
      <c r="D9" s="68"/>
      <c r="E9" s="31"/>
      <c r="F9" s="32"/>
      <c r="G9" s="32"/>
      <c r="H9" s="33"/>
      <c r="I9" s="33"/>
      <c r="J9" s="236" t="str">
        <f t="shared" si="3"/>
        <v/>
      </c>
      <c r="K9" s="237">
        <f t="shared" si="4"/>
        <v>0</v>
      </c>
      <c r="L9" s="237" t="b">
        <f t="shared" si="5"/>
        <v>0</v>
      </c>
      <c r="M9" s="237" t="b">
        <f t="shared" si="6"/>
        <v>0</v>
      </c>
      <c r="N9" s="237" t="b">
        <f t="shared" si="7"/>
        <v>0</v>
      </c>
      <c r="O9" s="237" t="b">
        <f t="shared" si="8"/>
        <v>0</v>
      </c>
      <c r="P9" s="237" t="b">
        <f t="shared" si="9"/>
        <v>0</v>
      </c>
      <c r="Q9" s="237" t="b">
        <f t="shared" si="10"/>
        <v>0</v>
      </c>
      <c r="R9" s="237" t="b">
        <f t="shared" si="11"/>
        <v>0</v>
      </c>
      <c r="S9" s="238" t="str">
        <f t="shared" si="0"/>
        <v/>
      </c>
      <c r="T9" s="239" t="str">
        <f t="shared" si="1"/>
        <v/>
      </c>
      <c r="U9" s="240" t="e">
        <f t="shared" si="2"/>
        <v>#VALUE!</v>
      </c>
      <c r="V9" s="237" t="e">
        <f t="shared" si="12"/>
        <v>#VALUE!</v>
      </c>
      <c r="W9" s="237" t="e">
        <f t="shared" si="13"/>
        <v>#VALUE!</v>
      </c>
      <c r="X9" s="237" t="e">
        <f t="shared" si="14"/>
        <v>#VALUE!</v>
      </c>
      <c r="Y9" s="237" t="e">
        <f t="shared" si="15"/>
        <v>#VALUE!</v>
      </c>
      <c r="Z9" s="237" t="e">
        <f t="shared" si="16"/>
        <v>#VALUE!</v>
      </c>
      <c r="AA9" s="121" t="str">
        <f>IF(COUNTA(E9:F9:H9)&lt;3,"",(IF(V9=TRUE,$V$5,IF(W9=TRUE,$W$5,IF(X9=TRUE,$X$5,IF(Y9=TRUE,$Y$5,"Non"))))))</f>
        <v/>
      </c>
      <c r="AB9" s="237" t="e">
        <f t="shared" si="17"/>
        <v>#VALUE!</v>
      </c>
      <c r="AC9" s="237" t="e">
        <f t="shared" si="18"/>
        <v>#VALUE!</v>
      </c>
      <c r="AD9" s="237" t="e">
        <f t="shared" si="19"/>
        <v>#VALUE!</v>
      </c>
      <c r="AE9" s="237" t="e">
        <f t="shared" si="20"/>
        <v>#VALUE!</v>
      </c>
      <c r="AF9" s="237" t="e">
        <f t="shared" si="21"/>
        <v>#VALUE!</v>
      </c>
      <c r="AG9" s="121" t="str">
        <f>IF(COUNTA(E9:F9:H9)&lt;3,"",(IF(AB9=TRUE,$AB$5,IF(AC9=TRUE,$AC$5,IF(AD9=TRUE,$AD$5,IF(AE9=TRUE,$AE$5,IF(AF9=TRUE,$AF$5,"Aucune")))))))</f>
        <v/>
      </c>
      <c r="AH9" s="237" t="e">
        <f t="shared" si="22"/>
        <v>#VALUE!</v>
      </c>
      <c r="AI9" s="237" t="e">
        <f t="shared" si="23"/>
        <v>#VALUE!</v>
      </c>
      <c r="AJ9" s="237" t="e">
        <f t="shared" si="24"/>
        <v>#VALUE!</v>
      </c>
      <c r="AK9" s="237" t="e">
        <f t="shared" si="25"/>
        <v>#VALUE!</v>
      </c>
      <c r="AL9" s="237" t="e">
        <f t="shared" si="26"/>
        <v>#VALUE!</v>
      </c>
      <c r="AM9" s="121" t="str">
        <f>IF(COUNTA(E9:F9:H9)&lt;3,"",(IF(AH9=TRUE,$AH$5,IF(AI9=TRUE,$AI$5,IF(AJ9=TRUE,$AJ$5,IF(AK9=TRUE,$AK$5,IF(AL9=TRUE,$AL$5,"Aucune")))))))</f>
        <v/>
      </c>
      <c r="AN9" s="237" t="e">
        <f t="shared" si="27"/>
        <v>#VALUE!</v>
      </c>
      <c r="AO9" s="237" t="e">
        <f t="shared" si="28"/>
        <v>#VALUE!</v>
      </c>
      <c r="AP9" s="237" t="e">
        <f t="shared" si="29"/>
        <v>#VALUE!</v>
      </c>
      <c r="AQ9" s="121" t="str">
        <f>IF(COUNTA(E9:F9:H9)&lt;3,"",(IF(AN9=TRUE,$AN$5,IF(AO9=TRUE,$AO$5,IF(AP9=TRUE,$AP$5,"Aucune action requise")))))</f>
        <v/>
      </c>
      <c r="AR9" s="237" t="e">
        <f t="shared" si="30"/>
        <v>#VALUE!</v>
      </c>
      <c r="AS9" s="237" t="e">
        <f t="shared" si="31"/>
        <v>#VALUE!</v>
      </c>
      <c r="AT9" s="237" t="e">
        <f t="shared" si="32"/>
        <v>#VALUE!</v>
      </c>
      <c r="AU9" s="237" t="e">
        <f t="shared" si="33"/>
        <v>#VALUE!</v>
      </c>
      <c r="AV9" s="121" t="str">
        <f>IF(COUNTA(E9:F9:H9)&lt;3,"",(IF(AR9=TRUE,$AR$5,IF(AS9=TRUE,$AS$5,IF(AT9=TRUE,$AT$5,IF(AU9=TRUE,$AU$5,"Aucun"))))))</f>
        <v/>
      </c>
      <c r="AW9" s="122"/>
      <c r="AX9" s="34"/>
      <c r="AY9" s="123"/>
    </row>
    <row r="10" spans="1:51" s="233" customFormat="1" ht="114" customHeight="1">
      <c r="A10" s="226"/>
      <c r="B10" s="471" t="s">
        <v>196</v>
      </c>
      <c r="C10" s="472" t="s">
        <v>197</v>
      </c>
      <c r="D10" s="486"/>
      <c r="E10" s="474"/>
      <c r="F10" s="475"/>
      <c r="G10" s="475"/>
      <c r="H10" s="476"/>
      <c r="I10" s="476"/>
      <c r="J10" s="477" t="str">
        <f t="shared" si="3"/>
        <v/>
      </c>
      <c r="K10" s="478">
        <f t="shared" ref="K10:K15" si="34">E10*10+F10</f>
        <v>0</v>
      </c>
      <c r="L10" s="478" t="b">
        <f t="shared" ref="L10:L15" si="35">OR(K10=31)</f>
        <v>0</v>
      </c>
      <c r="M10" s="478" t="b">
        <f t="shared" ref="M10:M15" si="36">OR(K10=21,K10=32)</f>
        <v>0</v>
      </c>
      <c r="N10" s="478" t="b">
        <f t="shared" ref="N10:N15" si="37">OR(K10=22,K10=33)</f>
        <v>0</v>
      </c>
      <c r="O10" s="478" t="b">
        <f t="shared" ref="O10:O15" si="38">OR(K10=11,K10=12)</f>
        <v>0</v>
      </c>
      <c r="P10" s="478" t="b">
        <f t="shared" ref="P10:P15" si="39">OR(K10=23,K10=34)</f>
        <v>0</v>
      </c>
      <c r="Q10" s="478" t="b">
        <f t="shared" ref="Q10:Q15" si="40">OR(K10=13,K10=14,K10=24)</f>
        <v>0</v>
      </c>
      <c r="R10" s="478" t="b">
        <f t="shared" ref="R10:R15" si="41">OR(K10=1,K10=2,K10=3,K10=4)</f>
        <v>0</v>
      </c>
      <c r="S10" s="479" t="str">
        <f t="shared" si="0"/>
        <v/>
      </c>
      <c r="T10" s="480" t="str">
        <f t="shared" si="1"/>
        <v/>
      </c>
      <c r="U10" s="481" t="e">
        <f t="shared" si="2"/>
        <v>#VALUE!</v>
      </c>
      <c r="V10" s="478" t="e">
        <f t="shared" ref="V10:V15" si="42">OR(U10=61,U10=62,U10=63)</f>
        <v>#VALUE!</v>
      </c>
      <c r="W10" s="478" t="e">
        <f t="shared" ref="W10:W15" si="43">OR(U10=51,U10=52)</f>
        <v>#VALUE!</v>
      </c>
      <c r="X10" s="478" t="e">
        <f t="shared" ref="X10:X15" si="44">OR(U10=31,U10=41,U10=42,U10=53)</f>
        <v>#VALUE!</v>
      </c>
      <c r="Y10" s="478" t="e">
        <f t="shared" ref="Y10:Y15" si="45">OR(U10=21,U10=32)</f>
        <v>#VALUE!</v>
      </c>
      <c r="Z10" s="478" t="e">
        <f t="shared" ref="Z10:Z15" si="46">AND(V10=FALSE,W10=FALSE,X10=FALSE,Y10=FALSE)</f>
        <v>#VALUE!</v>
      </c>
      <c r="AA10" s="482" t="str">
        <f>IF(COUNTA(E10:F10:H10)&lt;3,"",(IF(V10=TRUE,$V$5,IF(W10=TRUE,$W$5,IF(X10=TRUE,$X$5,IF(Y10=TRUE,$Y$5,"Non"))))))</f>
        <v/>
      </c>
      <c r="AB10" s="478" t="e">
        <f t="shared" ref="AB10:AB15" si="47">OR(U10=61,U10=62,U10=51,U10=52)</f>
        <v>#VALUE!</v>
      </c>
      <c r="AC10" s="478" t="e">
        <f t="shared" ref="AC10:AC15" si="48">OR(U10=41,U10=42)</f>
        <v>#VALUE!</v>
      </c>
      <c r="AD10" s="478" t="e">
        <f t="shared" ref="AD10:AD15" si="49">OR(U10=31,U10=32,U10=63,U10=64,U10=53,U10=54,)</f>
        <v>#VALUE!</v>
      </c>
      <c r="AE10" s="478" t="e">
        <f t="shared" ref="AE10:AE15" si="50">OR(U10=21,U10=22,)</f>
        <v>#VALUE!</v>
      </c>
      <c r="AF10" s="478" t="e">
        <f t="shared" ref="AF10:AF15" si="51">OR(U10=11,U10=12,U10=13,U10=23,)</f>
        <v>#VALUE!</v>
      </c>
      <c r="AG10" s="482" t="str">
        <f>IF(COUNTA(E10:F10:H10)&lt;3,"",(IF(AB10=TRUE,$AB$5,IF(AC10=TRUE,$AC$5,IF(AD10=TRUE,$AD$5,IF(AE10=TRUE,$AE$5,IF(AF10=TRUE,$AF$5,"Aucune")))))))</f>
        <v/>
      </c>
      <c r="AH10" s="478" t="e">
        <f t="shared" ref="AH10:AH15" si="52">OR(U10=62,U10=52,U10=42)</f>
        <v>#VALUE!</v>
      </c>
      <c r="AI10" s="478" t="e">
        <f t="shared" ref="AI10:AI15" si="53">OR(U10=63,U10=53,U10=43,U10=64,U10=54)</f>
        <v>#VALUE!</v>
      </c>
      <c r="AJ10" s="478" t="e">
        <f t="shared" ref="AJ10:AJ15" si="54">OR(U10=61,U10=51,U10=41)</f>
        <v>#VALUE!</v>
      </c>
      <c r="AK10" s="478" t="e">
        <f t="shared" ref="AK10:AK15" si="55">OR(U10=44,U10=32,U10=33,U10=34)</f>
        <v>#VALUE!</v>
      </c>
      <c r="AL10" s="478" t="e">
        <f t="shared" ref="AL10:AL15" si="56">OR(U10=22,U10=23,U10=24,U10=12,U10=13,U10=14)</f>
        <v>#VALUE!</v>
      </c>
      <c r="AM10" s="482" t="str">
        <f>IF(COUNTA(E10:F10:H10)&lt;3,"",(IF(AH10=TRUE,$AH$5,IF(AI10=TRUE,$AI$5,IF(AJ10=TRUE,$AJ$5,IF(AK10=TRUE,$AK$5,IF(AL10=TRUE,$AL$5,"Aucune")))))))</f>
        <v/>
      </c>
      <c r="AN10" s="478" t="e">
        <f t="shared" ref="AN10:AN15" si="57">OR(U10=61,U10=62,U10=63,U10=51,U10=52,U10=53)</f>
        <v>#VALUE!</v>
      </c>
      <c r="AO10" s="478" t="e">
        <f t="shared" ref="AO10:AO15" si="58">OR(U10=41,U10=42,U10=43,U10=31,U10=32,U10=33)</f>
        <v>#VALUE!</v>
      </c>
      <c r="AP10" s="478" t="e">
        <f t="shared" ref="AP10:AP15" si="59">OR(U10=21,U10=22,U10=23,U10=11,U10=12,U10=13)</f>
        <v>#VALUE!</v>
      </c>
      <c r="AQ10" s="482" t="str">
        <f>IF(COUNTA(E10:F10:H10)&lt;3,"",(IF(AN10=TRUE,$AN$5,IF(AO10=TRUE,$AO$5,IF(AP10=TRUE,$AP$5,"Aucune action requise")))))</f>
        <v/>
      </c>
      <c r="AR10" s="478" t="e">
        <f t="shared" ref="AR10:AR15" si="60">OR(U10=61,U10=51,U10=41,U10=31,U10=21)</f>
        <v>#VALUE!</v>
      </c>
      <c r="AS10" s="478" t="e">
        <f t="shared" ref="AS10:AS15" si="61">OR(U10=62,U10=52,U10=42,U10=32,U10=22,U10=63,U10=53)</f>
        <v>#VALUE!</v>
      </c>
      <c r="AT10" s="478" t="e">
        <f t="shared" ref="AT10:AT15" si="62">OR(U10=43,U10=33,U10=23,U10=34,U10=24)</f>
        <v>#VALUE!</v>
      </c>
      <c r="AU10" s="478" t="e">
        <f t="shared" ref="AU10:AU15" si="63">OR(U10=64,U10=54,U10=44)</f>
        <v>#VALUE!</v>
      </c>
      <c r="AV10" s="482" t="str">
        <f>IF(COUNTA(E10:F10:H10)&lt;3,"",(IF(AR10=TRUE,$AR$5,IF(AS10=TRUE,$AS$5,IF(AT10=TRUE,$AT$5,IF(AU10=TRUE,$AU$5,"Aucun"))))))</f>
        <v/>
      </c>
      <c r="AW10" s="483"/>
      <c r="AX10" s="484"/>
      <c r="AY10" s="146"/>
    </row>
    <row r="11" spans="1:51" s="233" customFormat="1" ht="114" customHeight="1">
      <c r="A11" s="226"/>
      <c r="B11" s="261" t="s">
        <v>198</v>
      </c>
      <c r="C11" s="159" t="s">
        <v>199</v>
      </c>
      <c r="D11" s="68"/>
      <c r="E11" s="31"/>
      <c r="F11" s="32"/>
      <c r="G11" s="32"/>
      <c r="H11" s="33"/>
      <c r="I11" s="33"/>
      <c r="J11" s="477" t="str">
        <f t="shared" si="3"/>
        <v/>
      </c>
      <c r="K11" s="237">
        <f t="shared" si="34"/>
        <v>0</v>
      </c>
      <c r="L11" s="237" t="b">
        <f t="shared" si="35"/>
        <v>0</v>
      </c>
      <c r="M11" s="237" t="b">
        <f t="shared" si="36"/>
        <v>0</v>
      </c>
      <c r="N11" s="237" t="b">
        <f t="shared" si="37"/>
        <v>0</v>
      </c>
      <c r="O11" s="237" t="b">
        <f t="shared" si="38"/>
        <v>0</v>
      </c>
      <c r="P11" s="237" t="b">
        <f t="shared" si="39"/>
        <v>0</v>
      </c>
      <c r="Q11" s="237" t="b">
        <f t="shared" si="40"/>
        <v>0</v>
      </c>
      <c r="R11" s="237" t="b">
        <f t="shared" si="41"/>
        <v>0</v>
      </c>
      <c r="S11" s="238" t="str">
        <f t="shared" si="0"/>
        <v/>
      </c>
      <c r="T11" s="239" t="str">
        <f t="shared" si="1"/>
        <v/>
      </c>
      <c r="U11" s="240" t="e">
        <f t="shared" si="2"/>
        <v>#VALUE!</v>
      </c>
      <c r="V11" s="237" t="e">
        <f t="shared" si="42"/>
        <v>#VALUE!</v>
      </c>
      <c r="W11" s="237" t="e">
        <f t="shared" si="43"/>
        <v>#VALUE!</v>
      </c>
      <c r="X11" s="237" t="e">
        <f t="shared" si="44"/>
        <v>#VALUE!</v>
      </c>
      <c r="Y11" s="237" t="e">
        <f t="shared" si="45"/>
        <v>#VALUE!</v>
      </c>
      <c r="Z11" s="237" t="e">
        <f t="shared" si="46"/>
        <v>#VALUE!</v>
      </c>
      <c r="AA11" s="121" t="str">
        <f>IF(COUNTA(E11:F11:H11)&lt;3,"",(IF(V11=TRUE,$V$5,IF(W11=TRUE,$W$5,IF(X11=TRUE,$X$5,IF(Y11=TRUE,$Y$5,"Non"))))))</f>
        <v/>
      </c>
      <c r="AB11" s="237" t="e">
        <f t="shared" si="47"/>
        <v>#VALUE!</v>
      </c>
      <c r="AC11" s="237" t="e">
        <f t="shared" si="48"/>
        <v>#VALUE!</v>
      </c>
      <c r="AD11" s="237" t="e">
        <f t="shared" si="49"/>
        <v>#VALUE!</v>
      </c>
      <c r="AE11" s="237" t="e">
        <f t="shared" si="50"/>
        <v>#VALUE!</v>
      </c>
      <c r="AF11" s="237" t="e">
        <f t="shared" si="51"/>
        <v>#VALUE!</v>
      </c>
      <c r="AG11" s="121" t="str">
        <f>IF(COUNTA(E11:F11:H11)&lt;3,"",(IF(AB11=TRUE,$AB$5,IF(AC11=TRUE,$AC$5,IF(AD11=TRUE,$AD$5,IF(AE11=TRUE,$AE$5,IF(AF11=TRUE,$AF$5,"Aucune")))))))</f>
        <v/>
      </c>
      <c r="AH11" s="237" t="e">
        <f t="shared" si="52"/>
        <v>#VALUE!</v>
      </c>
      <c r="AI11" s="237" t="e">
        <f t="shared" si="53"/>
        <v>#VALUE!</v>
      </c>
      <c r="AJ11" s="237" t="e">
        <f t="shared" si="54"/>
        <v>#VALUE!</v>
      </c>
      <c r="AK11" s="237" t="e">
        <f t="shared" si="55"/>
        <v>#VALUE!</v>
      </c>
      <c r="AL11" s="237" t="e">
        <f t="shared" si="56"/>
        <v>#VALUE!</v>
      </c>
      <c r="AM11" s="121" t="str">
        <f>IF(COUNTA(E11:F11:H11)&lt;3,"",(IF(AH11=TRUE,$AH$5,IF(AI11=TRUE,$AI$5,IF(AJ11=TRUE,$AJ$5,IF(AK11=TRUE,$AK$5,IF(AL11=TRUE,$AL$5,"Aucune")))))))</f>
        <v/>
      </c>
      <c r="AN11" s="237" t="e">
        <f t="shared" si="57"/>
        <v>#VALUE!</v>
      </c>
      <c r="AO11" s="237" t="e">
        <f t="shared" si="58"/>
        <v>#VALUE!</v>
      </c>
      <c r="AP11" s="237" t="e">
        <f t="shared" si="59"/>
        <v>#VALUE!</v>
      </c>
      <c r="AQ11" s="121" t="str">
        <f>IF(COUNTA(E11:F11:H11)&lt;3,"",(IF(AN11=TRUE,$AN$5,IF(AO11=TRUE,$AO$5,IF(AP11=TRUE,$AP$5,"Aucune action requise")))))</f>
        <v/>
      </c>
      <c r="AR11" s="237" t="e">
        <f t="shared" si="60"/>
        <v>#VALUE!</v>
      </c>
      <c r="AS11" s="237" t="e">
        <f t="shared" si="61"/>
        <v>#VALUE!</v>
      </c>
      <c r="AT11" s="237" t="e">
        <f t="shared" si="62"/>
        <v>#VALUE!</v>
      </c>
      <c r="AU11" s="237" t="e">
        <f t="shared" si="63"/>
        <v>#VALUE!</v>
      </c>
      <c r="AV11" s="121" t="str">
        <f>IF(COUNTA(E11:F11:H11)&lt;3,"",(IF(AR11=TRUE,$AR$5,IF(AS11=TRUE,$AS$5,IF(AT11=TRUE,$AT$5,IF(AU11=TRUE,$AU$5,"Aucun"))))))</f>
        <v/>
      </c>
      <c r="AW11" s="122"/>
      <c r="AX11" s="34"/>
      <c r="AY11" s="123"/>
    </row>
    <row r="12" spans="1:51" s="233" customFormat="1" ht="114" customHeight="1">
      <c r="A12" s="226"/>
      <c r="B12" s="261" t="s">
        <v>200</v>
      </c>
      <c r="C12" s="159" t="s">
        <v>201</v>
      </c>
      <c r="D12" s="68"/>
      <c r="E12" s="31"/>
      <c r="F12" s="32"/>
      <c r="G12" s="32"/>
      <c r="H12" s="33"/>
      <c r="I12" s="33"/>
      <c r="J12" s="280" t="str">
        <f t="shared" si="3"/>
        <v/>
      </c>
      <c r="K12" s="237">
        <f t="shared" si="34"/>
        <v>0</v>
      </c>
      <c r="L12" s="237" t="b">
        <f t="shared" si="35"/>
        <v>0</v>
      </c>
      <c r="M12" s="237" t="b">
        <f t="shared" si="36"/>
        <v>0</v>
      </c>
      <c r="N12" s="237" t="b">
        <f t="shared" si="37"/>
        <v>0</v>
      </c>
      <c r="O12" s="237" t="b">
        <f t="shared" si="38"/>
        <v>0</v>
      </c>
      <c r="P12" s="237" t="b">
        <f t="shared" si="39"/>
        <v>0</v>
      </c>
      <c r="Q12" s="237" t="b">
        <f t="shared" si="40"/>
        <v>0</v>
      </c>
      <c r="R12" s="237" t="b">
        <f t="shared" si="41"/>
        <v>0</v>
      </c>
      <c r="S12" s="238" t="str">
        <f t="shared" si="0"/>
        <v/>
      </c>
      <c r="T12" s="239" t="str">
        <f t="shared" si="1"/>
        <v/>
      </c>
      <c r="U12" s="240" t="e">
        <f t="shared" si="2"/>
        <v>#VALUE!</v>
      </c>
      <c r="V12" s="237" t="e">
        <f t="shared" si="42"/>
        <v>#VALUE!</v>
      </c>
      <c r="W12" s="237" t="e">
        <f t="shared" si="43"/>
        <v>#VALUE!</v>
      </c>
      <c r="X12" s="237" t="e">
        <f t="shared" si="44"/>
        <v>#VALUE!</v>
      </c>
      <c r="Y12" s="237" t="e">
        <f t="shared" si="45"/>
        <v>#VALUE!</v>
      </c>
      <c r="Z12" s="237" t="e">
        <f t="shared" si="46"/>
        <v>#VALUE!</v>
      </c>
      <c r="AA12" s="121" t="str">
        <f>IF(COUNTA(E12:F12:H12)&lt;3,"",(IF(V12=TRUE,$V$5,IF(W12=TRUE,$W$5,IF(X12=TRUE,$X$5,IF(Y12=TRUE,$Y$5,"Non"))))))</f>
        <v/>
      </c>
      <c r="AB12" s="237" t="e">
        <f t="shared" si="47"/>
        <v>#VALUE!</v>
      </c>
      <c r="AC12" s="237" t="e">
        <f t="shared" si="48"/>
        <v>#VALUE!</v>
      </c>
      <c r="AD12" s="237" t="e">
        <f t="shared" si="49"/>
        <v>#VALUE!</v>
      </c>
      <c r="AE12" s="237" t="e">
        <f t="shared" si="50"/>
        <v>#VALUE!</v>
      </c>
      <c r="AF12" s="237" t="e">
        <f t="shared" si="51"/>
        <v>#VALUE!</v>
      </c>
      <c r="AG12" s="121" t="str">
        <f>IF(COUNTA(E12:F12:H12)&lt;3,"",(IF(AB12=TRUE,$AB$5,IF(AC12=TRUE,$AC$5,IF(AD12=TRUE,$AD$5,IF(AE12=TRUE,$AE$5,IF(AF12=TRUE,$AF$5,"Aucune")))))))</f>
        <v/>
      </c>
      <c r="AH12" s="237" t="e">
        <f t="shared" si="52"/>
        <v>#VALUE!</v>
      </c>
      <c r="AI12" s="237" t="e">
        <f t="shared" si="53"/>
        <v>#VALUE!</v>
      </c>
      <c r="AJ12" s="237" t="e">
        <f t="shared" si="54"/>
        <v>#VALUE!</v>
      </c>
      <c r="AK12" s="237" t="e">
        <f t="shared" si="55"/>
        <v>#VALUE!</v>
      </c>
      <c r="AL12" s="237" t="e">
        <f t="shared" si="56"/>
        <v>#VALUE!</v>
      </c>
      <c r="AM12" s="121" t="str">
        <f>IF(COUNTA(E12:F12:H12)&lt;3,"",(IF(AH12=TRUE,$AH$5,IF(AI12=TRUE,$AI$5,IF(AJ12=TRUE,$AJ$5,IF(AK12=TRUE,$AK$5,IF(AL12=TRUE,$AL$5,"Aucune")))))))</f>
        <v/>
      </c>
      <c r="AN12" s="237" t="e">
        <f t="shared" si="57"/>
        <v>#VALUE!</v>
      </c>
      <c r="AO12" s="237" t="e">
        <f t="shared" si="58"/>
        <v>#VALUE!</v>
      </c>
      <c r="AP12" s="237" t="e">
        <f t="shared" si="59"/>
        <v>#VALUE!</v>
      </c>
      <c r="AQ12" s="121" t="str">
        <f>IF(COUNTA(E12:F12:H12)&lt;3,"",(IF(AN12=TRUE,$AN$5,IF(AO12=TRUE,$AO$5,IF(AP12=TRUE,$AP$5,"Aucune action requise")))))</f>
        <v/>
      </c>
      <c r="AR12" s="237" t="e">
        <f t="shared" si="60"/>
        <v>#VALUE!</v>
      </c>
      <c r="AS12" s="237" t="e">
        <f t="shared" si="61"/>
        <v>#VALUE!</v>
      </c>
      <c r="AT12" s="237" t="e">
        <f t="shared" si="62"/>
        <v>#VALUE!</v>
      </c>
      <c r="AU12" s="237" t="e">
        <f t="shared" si="63"/>
        <v>#VALUE!</v>
      </c>
      <c r="AV12" s="121" t="str">
        <f>IF(COUNTA(E12:F12:H12)&lt;3,"",(IF(AR12=TRUE,$AR$5,IF(AS12=TRUE,$AS$5,IF(AT12=TRUE,$AT$5,IF(AU12=TRUE,$AU$5,"Aucun"))))))</f>
        <v/>
      </c>
      <c r="AW12" s="122"/>
      <c r="AX12" s="34"/>
      <c r="AY12" s="123"/>
    </row>
    <row r="13" spans="1:51" s="233" customFormat="1" ht="114" customHeight="1">
      <c r="A13" s="226"/>
      <c r="B13" s="261" t="s">
        <v>202</v>
      </c>
      <c r="C13" s="159" t="s">
        <v>203</v>
      </c>
      <c r="D13" s="68"/>
      <c r="E13" s="31"/>
      <c r="F13" s="32"/>
      <c r="G13" s="32"/>
      <c r="H13" s="33"/>
      <c r="I13" s="33"/>
      <c r="J13" s="280" t="str">
        <f t="shared" si="3"/>
        <v/>
      </c>
      <c r="K13" s="237">
        <f t="shared" si="34"/>
        <v>0</v>
      </c>
      <c r="L13" s="237" t="b">
        <f t="shared" si="35"/>
        <v>0</v>
      </c>
      <c r="M13" s="237" t="b">
        <f t="shared" si="36"/>
        <v>0</v>
      </c>
      <c r="N13" s="237" t="b">
        <f t="shared" si="37"/>
        <v>0</v>
      </c>
      <c r="O13" s="237" t="b">
        <f t="shared" si="38"/>
        <v>0</v>
      </c>
      <c r="P13" s="237" t="b">
        <f t="shared" si="39"/>
        <v>0</v>
      </c>
      <c r="Q13" s="237" t="b">
        <f t="shared" si="40"/>
        <v>0</v>
      </c>
      <c r="R13" s="237" t="b">
        <f t="shared" si="41"/>
        <v>0</v>
      </c>
      <c r="S13" s="238" t="str">
        <f t="shared" si="0"/>
        <v/>
      </c>
      <c r="T13" s="239" t="str">
        <f t="shared" si="1"/>
        <v/>
      </c>
      <c r="U13" s="240" t="e">
        <f t="shared" si="2"/>
        <v>#VALUE!</v>
      </c>
      <c r="V13" s="237" t="e">
        <f t="shared" si="42"/>
        <v>#VALUE!</v>
      </c>
      <c r="W13" s="237" t="e">
        <f t="shared" si="43"/>
        <v>#VALUE!</v>
      </c>
      <c r="X13" s="237" t="e">
        <f t="shared" si="44"/>
        <v>#VALUE!</v>
      </c>
      <c r="Y13" s="237" t="e">
        <f t="shared" si="45"/>
        <v>#VALUE!</v>
      </c>
      <c r="Z13" s="237" t="e">
        <f t="shared" si="46"/>
        <v>#VALUE!</v>
      </c>
      <c r="AA13" s="121" t="str">
        <f>IF(COUNTA(E13:F13:H13)&lt;3,"",(IF(V13=TRUE,$V$5,IF(W13=TRUE,$W$5,IF(X13=TRUE,$X$5,IF(Y13=TRUE,$Y$5,"Non"))))))</f>
        <v/>
      </c>
      <c r="AB13" s="237" t="e">
        <f t="shared" si="47"/>
        <v>#VALUE!</v>
      </c>
      <c r="AC13" s="237" t="e">
        <f t="shared" si="48"/>
        <v>#VALUE!</v>
      </c>
      <c r="AD13" s="237" t="e">
        <f t="shared" si="49"/>
        <v>#VALUE!</v>
      </c>
      <c r="AE13" s="237" t="e">
        <f t="shared" si="50"/>
        <v>#VALUE!</v>
      </c>
      <c r="AF13" s="237" t="e">
        <f t="shared" si="51"/>
        <v>#VALUE!</v>
      </c>
      <c r="AG13" s="121" t="str">
        <f>IF(COUNTA(E13:F13:H13)&lt;3,"",(IF(AB13=TRUE,$AB$5,IF(AC13=TRUE,$AC$5,IF(AD13=TRUE,$AD$5,IF(AE13=TRUE,$AE$5,IF(AF13=TRUE,$AF$5,"Aucune")))))))</f>
        <v/>
      </c>
      <c r="AH13" s="237" t="e">
        <f t="shared" si="52"/>
        <v>#VALUE!</v>
      </c>
      <c r="AI13" s="237" t="e">
        <f t="shared" si="53"/>
        <v>#VALUE!</v>
      </c>
      <c r="AJ13" s="237" t="e">
        <f t="shared" si="54"/>
        <v>#VALUE!</v>
      </c>
      <c r="AK13" s="237" t="e">
        <f t="shared" si="55"/>
        <v>#VALUE!</v>
      </c>
      <c r="AL13" s="237" t="e">
        <f t="shared" si="56"/>
        <v>#VALUE!</v>
      </c>
      <c r="AM13" s="121" t="str">
        <f>IF(COUNTA(E13:F13:H13)&lt;3,"",(IF(AH13=TRUE,$AH$5,IF(AI13=TRUE,$AI$5,IF(AJ13=TRUE,$AJ$5,IF(AK13=TRUE,$AK$5,IF(AL13=TRUE,$AL$5,"Aucune")))))))</f>
        <v/>
      </c>
      <c r="AN13" s="237" t="e">
        <f t="shared" si="57"/>
        <v>#VALUE!</v>
      </c>
      <c r="AO13" s="237" t="e">
        <f t="shared" si="58"/>
        <v>#VALUE!</v>
      </c>
      <c r="AP13" s="237" t="e">
        <f t="shared" si="59"/>
        <v>#VALUE!</v>
      </c>
      <c r="AQ13" s="121" t="str">
        <f>IF(COUNTA(E13:F13:H13)&lt;3,"",(IF(AN13=TRUE,$AN$5,IF(AO13=TRUE,$AO$5,IF(AP13=TRUE,$AP$5,"Aucune action requise")))))</f>
        <v/>
      </c>
      <c r="AR13" s="237" t="e">
        <f t="shared" si="60"/>
        <v>#VALUE!</v>
      </c>
      <c r="AS13" s="237" t="e">
        <f t="shared" si="61"/>
        <v>#VALUE!</v>
      </c>
      <c r="AT13" s="237" t="e">
        <f t="shared" si="62"/>
        <v>#VALUE!</v>
      </c>
      <c r="AU13" s="237" t="e">
        <f t="shared" si="63"/>
        <v>#VALUE!</v>
      </c>
      <c r="AV13" s="121" t="str">
        <f>IF(COUNTA(E13:F13:H13)&lt;3,"",(IF(AR13=TRUE,$AR$5,IF(AS13=TRUE,$AS$5,IF(AT13=TRUE,$AT$5,IF(AU13=TRUE,$AU$5,"Aucun"))))))</f>
        <v/>
      </c>
      <c r="AW13" s="122"/>
      <c r="AX13" s="34"/>
      <c r="AY13" s="123"/>
    </row>
    <row r="14" spans="1:51" s="233" customFormat="1" ht="114" customHeight="1" thickBot="1">
      <c r="A14" s="226"/>
      <c r="B14" s="261" t="s">
        <v>204</v>
      </c>
      <c r="C14" s="159" t="s">
        <v>205</v>
      </c>
      <c r="D14" s="68"/>
      <c r="E14" s="31"/>
      <c r="F14" s="32"/>
      <c r="G14" s="32"/>
      <c r="H14" s="33"/>
      <c r="I14" s="33"/>
      <c r="J14" s="477" t="str">
        <f t="shared" si="3"/>
        <v/>
      </c>
      <c r="K14" s="237">
        <f t="shared" si="34"/>
        <v>0</v>
      </c>
      <c r="L14" s="237" t="b">
        <f t="shared" si="35"/>
        <v>0</v>
      </c>
      <c r="M14" s="237" t="b">
        <f t="shared" si="36"/>
        <v>0</v>
      </c>
      <c r="N14" s="237" t="b">
        <f t="shared" si="37"/>
        <v>0</v>
      </c>
      <c r="O14" s="237" t="b">
        <f t="shared" si="38"/>
        <v>0</v>
      </c>
      <c r="P14" s="237" t="b">
        <f t="shared" si="39"/>
        <v>0</v>
      </c>
      <c r="Q14" s="237" t="b">
        <f t="shared" si="40"/>
        <v>0</v>
      </c>
      <c r="R14" s="237" t="b">
        <f t="shared" si="41"/>
        <v>0</v>
      </c>
      <c r="S14" s="238" t="str">
        <f t="shared" si="0"/>
        <v/>
      </c>
      <c r="T14" s="239" t="str">
        <f t="shared" si="1"/>
        <v/>
      </c>
      <c r="U14" s="240" t="e">
        <f t="shared" si="2"/>
        <v>#VALUE!</v>
      </c>
      <c r="V14" s="237" t="e">
        <f t="shared" si="42"/>
        <v>#VALUE!</v>
      </c>
      <c r="W14" s="237" t="e">
        <f t="shared" si="43"/>
        <v>#VALUE!</v>
      </c>
      <c r="X14" s="237" t="e">
        <f t="shared" si="44"/>
        <v>#VALUE!</v>
      </c>
      <c r="Y14" s="237" t="e">
        <f t="shared" si="45"/>
        <v>#VALUE!</v>
      </c>
      <c r="Z14" s="237" t="e">
        <f t="shared" si="46"/>
        <v>#VALUE!</v>
      </c>
      <c r="AA14" s="121" t="str">
        <f>IF(COUNTA(E14:F14:H14)&lt;3,"",(IF(V14=TRUE,$V$5,IF(W14=TRUE,$W$5,IF(X14=TRUE,$X$5,IF(Y14=TRUE,$Y$5,"Non"))))))</f>
        <v/>
      </c>
      <c r="AB14" s="237" t="e">
        <f t="shared" si="47"/>
        <v>#VALUE!</v>
      </c>
      <c r="AC14" s="237" t="e">
        <f t="shared" si="48"/>
        <v>#VALUE!</v>
      </c>
      <c r="AD14" s="237" t="e">
        <f t="shared" si="49"/>
        <v>#VALUE!</v>
      </c>
      <c r="AE14" s="237" t="e">
        <f t="shared" si="50"/>
        <v>#VALUE!</v>
      </c>
      <c r="AF14" s="237" t="e">
        <f t="shared" si="51"/>
        <v>#VALUE!</v>
      </c>
      <c r="AG14" s="121" t="str">
        <f>IF(COUNTA(E14:F14:H14)&lt;3,"",(IF(AB14=TRUE,$AB$5,IF(AC14=TRUE,$AC$5,IF(AD14=TRUE,$AD$5,IF(AE14=TRUE,$AE$5,IF(AF14=TRUE,$AF$5,"Aucune")))))))</f>
        <v/>
      </c>
      <c r="AH14" s="237" t="e">
        <f t="shared" si="52"/>
        <v>#VALUE!</v>
      </c>
      <c r="AI14" s="237" t="e">
        <f t="shared" si="53"/>
        <v>#VALUE!</v>
      </c>
      <c r="AJ14" s="237" t="e">
        <f t="shared" si="54"/>
        <v>#VALUE!</v>
      </c>
      <c r="AK14" s="237" t="e">
        <f t="shared" si="55"/>
        <v>#VALUE!</v>
      </c>
      <c r="AL14" s="237" t="e">
        <f t="shared" si="56"/>
        <v>#VALUE!</v>
      </c>
      <c r="AM14" s="121" t="str">
        <f>IF(COUNTA(E14:F14:H14)&lt;3,"",(IF(AH14=TRUE,$AH$5,IF(AI14=TRUE,$AI$5,IF(AJ14=TRUE,$AJ$5,IF(AK14=TRUE,$AK$5,IF(AL14=TRUE,$AL$5,"Aucune")))))))</f>
        <v/>
      </c>
      <c r="AN14" s="237" t="e">
        <f t="shared" si="57"/>
        <v>#VALUE!</v>
      </c>
      <c r="AO14" s="237" t="e">
        <f t="shared" si="58"/>
        <v>#VALUE!</v>
      </c>
      <c r="AP14" s="237" t="e">
        <f t="shared" si="59"/>
        <v>#VALUE!</v>
      </c>
      <c r="AQ14" s="121" t="str">
        <f>IF(COUNTA(E14:F14:H14)&lt;3,"",(IF(AN14=TRUE,$AN$5,IF(AO14=TRUE,$AO$5,IF(AP14=TRUE,$AP$5,"Aucune action requise")))))</f>
        <v/>
      </c>
      <c r="AR14" s="237" t="e">
        <f t="shared" si="60"/>
        <v>#VALUE!</v>
      </c>
      <c r="AS14" s="237" t="e">
        <f t="shared" si="61"/>
        <v>#VALUE!</v>
      </c>
      <c r="AT14" s="237" t="e">
        <f t="shared" si="62"/>
        <v>#VALUE!</v>
      </c>
      <c r="AU14" s="237" t="e">
        <f t="shared" si="63"/>
        <v>#VALUE!</v>
      </c>
      <c r="AV14" s="121" t="str">
        <f>IF(COUNTA(E14:F14:H14)&lt;3,"",(IF(AR14=TRUE,$AR$5,IF(AS14=TRUE,$AS$5,IF(AT14=TRUE,$AT$5,IF(AU14=TRUE,$AU$5,"Aucun"))))))</f>
        <v/>
      </c>
      <c r="AW14" s="122"/>
      <c r="AX14" s="34"/>
      <c r="AY14" s="123"/>
    </row>
    <row r="15" spans="1:51" ht="114" customHeight="1">
      <c r="B15" s="261" t="s">
        <v>206</v>
      </c>
      <c r="C15" s="159" t="s">
        <v>207</v>
      </c>
      <c r="D15" s="68"/>
      <c r="E15" s="31"/>
      <c r="F15" s="32"/>
      <c r="G15" s="32"/>
      <c r="H15" s="33"/>
      <c r="I15" s="33"/>
      <c r="J15" s="275" t="str">
        <f>S15</f>
        <v/>
      </c>
      <c r="K15" s="237">
        <f t="shared" si="34"/>
        <v>0</v>
      </c>
      <c r="L15" s="237" t="b">
        <f t="shared" si="35"/>
        <v>0</v>
      </c>
      <c r="M15" s="237" t="b">
        <f t="shared" si="36"/>
        <v>0</v>
      </c>
      <c r="N15" s="237" t="b">
        <f t="shared" si="37"/>
        <v>0</v>
      </c>
      <c r="O15" s="237" t="b">
        <f t="shared" si="38"/>
        <v>0</v>
      </c>
      <c r="P15" s="237" t="b">
        <f t="shared" si="39"/>
        <v>0</v>
      </c>
      <c r="Q15" s="237" t="b">
        <f t="shared" si="40"/>
        <v>0</v>
      </c>
      <c r="R15" s="237" t="b">
        <f t="shared" si="41"/>
        <v>0</v>
      </c>
      <c r="S15" s="238" t="str">
        <f t="shared" si="0"/>
        <v/>
      </c>
      <c r="T15" s="239" t="str">
        <f t="shared" si="1"/>
        <v/>
      </c>
      <c r="U15" s="240" t="e">
        <f t="shared" si="2"/>
        <v>#VALUE!</v>
      </c>
      <c r="V15" s="237" t="e">
        <f t="shared" si="42"/>
        <v>#VALUE!</v>
      </c>
      <c r="W15" s="237" t="e">
        <f t="shared" si="43"/>
        <v>#VALUE!</v>
      </c>
      <c r="X15" s="237" t="e">
        <f t="shared" si="44"/>
        <v>#VALUE!</v>
      </c>
      <c r="Y15" s="237" t="e">
        <f t="shared" si="45"/>
        <v>#VALUE!</v>
      </c>
      <c r="Z15" s="237" t="e">
        <f t="shared" si="46"/>
        <v>#VALUE!</v>
      </c>
      <c r="AA15" s="121" t="str">
        <f>IF(COUNTA(E15:F15:H15)&lt;3,"",(IF(V15=TRUE,$V$5,IF(W15=TRUE,$W$5,IF(X15=TRUE,$X$5,IF(Y15=TRUE,$Y$5,"Non"))))))</f>
        <v/>
      </c>
      <c r="AB15" s="237" t="e">
        <f t="shared" si="47"/>
        <v>#VALUE!</v>
      </c>
      <c r="AC15" s="237" t="e">
        <f t="shared" si="48"/>
        <v>#VALUE!</v>
      </c>
      <c r="AD15" s="237" t="e">
        <f t="shared" si="49"/>
        <v>#VALUE!</v>
      </c>
      <c r="AE15" s="237" t="e">
        <f t="shared" si="50"/>
        <v>#VALUE!</v>
      </c>
      <c r="AF15" s="237" t="e">
        <f t="shared" si="51"/>
        <v>#VALUE!</v>
      </c>
      <c r="AG15" s="121" t="str">
        <f>IF(COUNTA(E15:F15:H15)&lt;3,"",(IF(AB15=TRUE,$AB$5,IF(AC15=TRUE,$AC$5,IF(AD15=TRUE,$AD$5,IF(AE15=TRUE,$AE$5,IF(AF15=TRUE,$AF$5,"Aucune")))))))</f>
        <v/>
      </c>
      <c r="AH15" s="237" t="e">
        <f t="shared" si="52"/>
        <v>#VALUE!</v>
      </c>
      <c r="AI15" s="237" t="e">
        <f t="shared" si="53"/>
        <v>#VALUE!</v>
      </c>
      <c r="AJ15" s="237" t="e">
        <f t="shared" si="54"/>
        <v>#VALUE!</v>
      </c>
      <c r="AK15" s="237" t="e">
        <f t="shared" si="55"/>
        <v>#VALUE!</v>
      </c>
      <c r="AL15" s="237" t="e">
        <f t="shared" si="56"/>
        <v>#VALUE!</v>
      </c>
      <c r="AM15" s="121" t="str">
        <f>IF(COUNTA(E15:F15:H15)&lt;3,"",(IF(AH15=TRUE,$AH$5,IF(AI15=TRUE,$AI$5,IF(AJ15=TRUE,$AJ$5,IF(AK15=TRUE,$AK$5,IF(AL15=TRUE,$AL$5,"Aucune")))))))</f>
        <v/>
      </c>
      <c r="AN15" s="237" t="e">
        <f t="shared" si="57"/>
        <v>#VALUE!</v>
      </c>
      <c r="AO15" s="237" t="e">
        <f t="shared" si="58"/>
        <v>#VALUE!</v>
      </c>
      <c r="AP15" s="237" t="e">
        <f t="shared" si="59"/>
        <v>#VALUE!</v>
      </c>
      <c r="AQ15" s="121" t="str">
        <f>IF(COUNTA(E15:F15:H15)&lt;3,"",(IF(AN15=TRUE,$AN$5,IF(AO15=TRUE,$AO$5,IF(AP15=TRUE,$AP$5,"Aucune action requise")))))</f>
        <v/>
      </c>
      <c r="AR15" s="237" t="e">
        <f t="shared" si="60"/>
        <v>#VALUE!</v>
      </c>
      <c r="AS15" s="237" t="e">
        <f t="shared" si="61"/>
        <v>#VALUE!</v>
      </c>
      <c r="AT15" s="237" t="e">
        <f t="shared" si="62"/>
        <v>#VALUE!</v>
      </c>
      <c r="AU15" s="237" t="e">
        <f t="shared" si="63"/>
        <v>#VALUE!</v>
      </c>
      <c r="AV15" s="121" t="str">
        <f>IF(COUNTA(E15:F15:H15)&lt;3,"",(IF(AR15=TRUE,$AR$5,IF(AS15=TRUE,$AS$5,IF(AT15=TRUE,$AT$5,IF(AU15=TRUE,$AU$5,"Aucun"))))))</f>
        <v/>
      </c>
      <c r="AW15" s="122"/>
      <c r="AX15" s="34"/>
      <c r="AY15" s="123"/>
    </row>
    <row r="16" spans="1:51" ht="114" customHeight="1" thickBot="1">
      <c r="B16" s="455" t="s">
        <v>208</v>
      </c>
      <c r="C16" s="456" t="s">
        <v>209</v>
      </c>
      <c r="D16" s="488"/>
      <c r="E16" s="443"/>
      <c r="F16" s="444"/>
      <c r="G16" s="444"/>
      <c r="H16" s="445"/>
      <c r="I16" s="445"/>
      <c r="J16" s="236" t="str">
        <f t="shared" si="3"/>
        <v/>
      </c>
      <c r="K16" s="447">
        <f t="shared" ref="K16:K18" si="64">E16*10+F16</f>
        <v>0</v>
      </c>
      <c r="L16" s="447" t="b">
        <f t="shared" ref="L16:L18" si="65">OR(K16=31)</f>
        <v>0</v>
      </c>
      <c r="M16" s="447" t="b">
        <f t="shared" ref="M16:M18" si="66">OR(K16=21,K16=32)</f>
        <v>0</v>
      </c>
      <c r="N16" s="447" t="b">
        <f t="shared" ref="N16:N18" si="67">OR(K16=22,K16=33)</f>
        <v>0</v>
      </c>
      <c r="O16" s="447" t="b">
        <f t="shared" ref="O16:O18" si="68">OR(K16=11,K16=12)</f>
        <v>0</v>
      </c>
      <c r="P16" s="447" t="b">
        <f t="shared" ref="P16:P18" si="69">OR(K16=23,K16=34)</f>
        <v>0</v>
      </c>
      <c r="Q16" s="447" t="b">
        <f t="shared" ref="Q16:Q18" si="70">OR(K16=13,K16=14,K16=24)</f>
        <v>0</v>
      </c>
      <c r="R16" s="447" t="b">
        <f t="shared" ref="R16:R18" si="71">OR(K16=1,K16=2,K16=3,K16=4)</f>
        <v>0</v>
      </c>
      <c r="S16" s="448" t="str">
        <f t="shared" si="0"/>
        <v/>
      </c>
      <c r="T16" s="449" t="str">
        <f t="shared" si="1"/>
        <v/>
      </c>
      <c r="U16" s="450" t="e">
        <f t="shared" si="2"/>
        <v>#VALUE!</v>
      </c>
      <c r="V16" s="447" t="e">
        <f t="shared" ref="V16:V18" si="72">OR(U16=61,U16=62,U16=63)</f>
        <v>#VALUE!</v>
      </c>
      <c r="W16" s="447" t="e">
        <f t="shared" ref="W16:W18" si="73">OR(U16=51,U16=52)</f>
        <v>#VALUE!</v>
      </c>
      <c r="X16" s="447" t="e">
        <f t="shared" ref="X16:X18" si="74">OR(U16=31,U16=41,U16=42,U16=53)</f>
        <v>#VALUE!</v>
      </c>
      <c r="Y16" s="447" t="e">
        <f t="shared" ref="Y16:Y18" si="75">OR(U16=21,U16=32)</f>
        <v>#VALUE!</v>
      </c>
      <c r="Z16" s="447" t="e">
        <f t="shared" ref="Z16:Z18" si="76">AND(V16=FALSE,W16=FALSE,X16=FALSE,Y16=FALSE)</f>
        <v>#VALUE!</v>
      </c>
      <c r="AA16" s="451" t="str">
        <f>IF(COUNTA(E16:F16:H16)&lt;3,"",(IF(V16=TRUE,$V$5,IF(W16=TRUE,$W$5,IF(X16=TRUE,$X$5,IF(Y16=TRUE,$Y$5,"Non"))))))</f>
        <v/>
      </c>
      <c r="AB16" s="447" t="e">
        <f t="shared" ref="AB16:AB18" si="77">OR(U16=61,U16=62,U16=51,U16=52)</f>
        <v>#VALUE!</v>
      </c>
      <c r="AC16" s="447" t="e">
        <f t="shared" ref="AC16:AC18" si="78">OR(U16=41,U16=42)</f>
        <v>#VALUE!</v>
      </c>
      <c r="AD16" s="447" t="e">
        <f t="shared" ref="AD16:AD18" si="79">OR(U16=31,U16=32,U16=63,U16=64,U16=53,U16=54,)</f>
        <v>#VALUE!</v>
      </c>
      <c r="AE16" s="447" t="e">
        <f t="shared" ref="AE16:AE18" si="80">OR(U16=21,U16=22,)</f>
        <v>#VALUE!</v>
      </c>
      <c r="AF16" s="447" t="e">
        <f t="shared" ref="AF16:AF18" si="81">OR(U16=11,U16=12,U16=13,U16=23,)</f>
        <v>#VALUE!</v>
      </c>
      <c r="AG16" s="451" t="str">
        <f>IF(COUNTA(E16:F16:H16)&lt;3,"",(IF(AB16=TRUE,$AB$5,IF(AC16=TRUE,$AC$5,IF(AD16=TRUE,$AD$5,IF(AE16=TRUE,$AE$5,IF(AF16=TRUE,$AF$5,"Aucune")))))))</f>
        <v/>
      </c>
      <c r="AH16" s="447" t="e">
        <f t="shared" ref="AH16:AH18" si="82">OR(U16=62,U16=52,U16=42)</f>
        <v>#VALUE!</v>
      </c>
      <c r="AI16" s="447" t="e">
        <f t="shared" ref="AI16:AI18" si="83">OR(U16=63,U16=53,U16=43,U16=64,U16=54)</f>
        <v>#VALUE!</v>
      </c>
      <c r="AJ16" s="447" t="e">
        <f t="shared" ref="AJ16:AJ18" si="84">OR(U16=61,U16=51,U16=41)</f>
        <v>#VALUE!</v>
      </c>
      <c r="AK16" s="447" t="e">
        <f t="shared" ref="AK16:AK18" si="85">OR(U16=44,U16=32,U16=33,U16=34)</f>
        <v>#VALUE!</v>
      </c>
      <c r="AL16" s="447" t="e">
        <f t="shared" ref="AL16:AL18" si="86">OR(U16=22,U16=23,U16=24,U16=12,U16=13,U16=14)</f>
        <v>#VALUE!</v>
      </c>
      <c r="AM16" s="451" t="str">
        <f>IF(COUNTA(E16:F16:H16)&lt;3,"",(IF(AH16=TRUE,$AH$5,IF(AI16=TRUE,$AI$5,IF(AJ16=TRUE,$AJ$5,IF(AK16=TRUE,$AK$5,IF(AL16=TRUE,$AL$5,"Aucune")))))))</f>
        <v/>
      </c>
      <c r="AN16" s="447" t="e">
        <f t="shared" ref="AN16:AN18" si="87">OR(U16=61,U16=62,U16=63,U16=51,U16=52,U16=53)</f>
        <v>#VALUE!</v>
      </c>
      <c r="AO16" s="447" t="e">
        <f t="shared" ref="AO16:AO18" si="88">OR(U16=41,U16=42,U16=43,U16=31,U16=32,U16=33)</f>
        <v>#VALUE!</v>
      </c>
      <c r="AP16" s="447" t="e">
        <f t="shared" ref="AP16:AP18" si="89">OR(U16=21,U16=22,U16=23,U16=11,U16=12,U16=13)</f>
        <v>#VALUE!</v>
      </c>
      <c r="AQ16" s="451" t="str">
        <f>IF(COUNTA(E16:F16:H16)&lt;3,"",(IF(AN16=TRUE,$AN$5,IF(AO16=TRUE,$AO$5,IF(AP16=TRUE,$AP$5,"Aucune action requise")))))</f>
        <v/>
      </c>
      <c r="AR16" s="447" t="e">
        <f t="shared" ref="AR16:AR18" si="90">OR(U16=61,U16=51,U16=41,U16=31,U16=21)</f>
        <v>#VALUE!</v>
      </c>
      <c r="AS16" s="447" t="e">
        <f t="shared" ref="AS16:AS18" si="91">OR(U16=62,U16=52,U16=42,U16=32,U16=22,U16=63,U16=53)</f>
        <v>#VALUE!</v>
      </c>
      <c r="AT16" s="447" t="e">
        <f t="shared" ref="AT16:AT18" si="92">OR(U16=43,U16=33,U16=23,U16=34,U16=24)</f>
        <v>#VALUE!</v>
      </c>
      <c r="AU16" s="447" t="e">
        <f t="shared" ref="AU16:AU18" si="93">OR(U16=64,U16=54,U16=44)</f>
        <v>#VALUE!</v>
      </c>
      <c r="AV16" s="451" t="str">
        <f>IF(COUNTA(E16:F16:H16)&lt;3,"",(IF(AR16=TRUE,$AR$5,IF(AS16=TRUE,$AS$5,IF(AT16=TRUE,$AT$5,IF(AU16=TRUE,$AU$5,"Aucun"))))))</f>
        <v/>
      </c>
      <c r="AW16" s="452"/>
      <c r="AX16" s="453"/>
      <c r="AY16" s="152"/>
    </row>
    <row r="17" spans="2:51" ht="114" customHeight="1">
      <c r="B17" s="469" t="s">
        <v>210</v>
      </c>
      <c r="C17" s="494" t="s">
        <v>211</v>
      </c>
      <c r="D17" s="493"/>
      <c r="E17" s="429"/>
      <c r="F17" s="430"/>
      <c r="G17" s="430"/>
      <c r="H17" s="431"/>
      <c r="I17" s="431"/>
      <c r="J17" s="236" t="str">
        <f t="shared" si="3"/>
        <v/>
      </c>
      <c r="K17" s="433">
        <f t="shared" si="64"/>
        <v>0</v>
      </c>
      <c r="L17" s="433" t="b">
        <f t="shared" si="65"/>
        <v>0</v>
      </c>
      <c r="M17" s="433" t="b">
        <f t="shared" si="66"/>
        <v>0</v>
      </c>
      <c r="N17" s="433" t="b">
        <f t="shared" si="67"/>
        <v>0</v>
      </c>
      <c r="O17" s="433" t="b">
        <f t="shared" si="68"/>
        <v>0</v>
      </c>
      <c r="P17" s="433" t="b">
        <f t="shared" si="69"/>
        <v>0</v>
      </c>
      <c r="Q17" s="433" t="b">
        <f t="shared" si="70"/>
        <v>0</v>
      </c>
      <c r="R17" s="433" t="b">
        <f t="shared" si="71"/>
        <v>0</v>
      </c>
      <c r="S17" s="434" t="str">
        <f t="shared" si="0"/>
        <v/>
      </c>
      <c r="T17" s="435" t="str">
        <f t="shared" si="1"/>
        <v/>
      </c>
      <c r="U17" s="436" t="e">
        <f t="shared" si="2"/>
        <v>#VALUE!</v>
      </c>
      <c r="V17" s="433" t="e">
        <f t="shared" si="72"/>
        <v>#VALUE!</v>
      </c>
      <c r="W17" s="433" t="e">
        <f t="shared" si="73"/>
        <v>#VALUE!</v>
      </c>
      <c r="X17" s="433" t="e">
        <f t="shared" si="74"/>
        <v>#VALUE!</v>
      </c>
      <c r="Y17" s="433" t="e">
        <f t="shared" si="75"/>
        <v>#VALUE!</v>
      </c>
      <c r="Z17" s="433" t="e">
        <f t="shared" si="76"/>
        <v>#VALUE!</v>
      </c>
      <c r="AA17" s="437" t="str">
        <f>IF(COUNTA(E17:F17:H17)&lt;3,"",(IF(V17=TRUE,$V$5,IF(W17=TRUE,$W$5,IF(X17=TRUE,$X$5,IF(Y17=TRUE,$Y$5,"Non"))))))</f>
        <v/>
      </c>
      <c r="AB17" s="433" t="e">
        <f t="shared" si="77"/>
        <v>#VALUE!</v>
      </c>
      <c r="AC17" s="433" t="e">
        <f t="shared" si="78"/>
        <v>#VALUE!</v>
      </c>
      <c r="AD17" s="433" t="e">
        <f t="shared" si="79"/>
        <v>#VALUE!</v>
      </c>
      <c r="AE17" s="433" t="e">
        <f t="shared" si="80"/>
        <v>#VALUE!</v>
      </c>
      <c r="AF17" s="433" t="e">
        <f t="shared" si="81"/>
        <v>#VALUE!</v>
      </c>
      <c r="AG17" s="437" t="str">
        <f>IF(COUNTA(E17:F17:H17)&lt;3,"",(IF(AB17=TRUE,$AB$5,IF(AC17=TRUE,$AC$5,IF(AD17=TRUE,$AD$5,IF(AE17=TRUE,$AE$5,IF(AF17=TRUE,$AF$5,"Aucune")))))))</f>
        <v/>
      </c>
      <c r="AH17" s="433" t="e">
        <f t="shared" si="82"/>
        <v>#VALUE!</v>
      </c>
      <c r="AI17" s="433" t="e">
        <f t="shared" si="83"/>
        <v>#VALUE!</v>
      </c>
      <c r="AJ17" s="433" t="e">
        <f t="shared" si="84"/>
        <v>#VALUE!</v>
      </c>
      <c r="AK17" s="433" t="e">
        <f t="shared" si="85"/>
        <v>#VALUE!</v>
      </c>
      <c r="AL17" s="433" t="e">
        <f t="shared" si="86"/>
        <v>#VALUE!</v>
      </c>
      <c r="AM17" s="437" t="str">
        <f>IF(COUNTA(E17:F17:H17)&lt;3,"",(IF(AH17=TRUE,$AH$5,IF(AI17=TRUE,$AI$5,IF(AJ17=TRUE,$AJ$5,IF(AK17=TRUE,$AK$5,IF(AL17=TRUE,$AL$5,"Aucune")))))))</f>
        <v/>
      </c>
      <c r="AN17" s="433" t="e">
        <f t="shared" si="87"/>
        <v>#VALUE!</v>
      </c>
      <c r="AO17" s="433" t="e">
        <f t="shared" si="88"/>
        <v>#VALUE!</v>
      </c>
      <c r="AP17" s="433" t="e">
        <f t="shared" si="89"/>
        <v>#VALUE!</v>
      </c>
      <c r="AQ17" s="437" t="str">
        <f>IF(COUNTA(E17:F17:H17)&lt;3,"",(IF(AN17=TRUE,$AN$5,IF(AO17=TRUE,$AO$5,IF(AP17=TRUE,$AP$5,"Aucune action requise")))))</f>
        <v/>
      </c>
      <c r="AR17" s="433" t="e">
        <f t="shared" si="90"/>
        <v>#VALUE!</v>
      </c>
      <c r="AS17" s="433" t="e">
        <f t="shared" si="91"/>
        <v>#VALUE!</v>
      </c>
      <c r="AT17" s="433" t="e">
        <f t="shared" si="92"/>
        <v>#VALUE!</v>
      </c>
      <c r="AU17" s="433" t="e">
        <f t="shared" si="93"/>
        <v>#VALUE!</v>
      </c>
      <c r="AV17" s="437" t="str">
        <f>IF(COUNTA(E17:F17:H17)&lt;3,"",(IF(AR17=TRUE,$AR$5,IF(AS17=TRUE,$AS$5,IF(AT17=TRUE,$AT$5,IF(AU17=TRUE,$AU$5,"Aucun"))))))</f>
        <v/>
      </c>
      <c r="AW17" s="438"/>
      <c r="AX17" s="439"/>
      <c r="AY17" s="136"/>
    </row>
    <row r="18" spans="2:51" ht="114" customHeight="1" thickBot="1">
      <c r="B18" s="455" t="s">
        <v>212</v>
      </c>
      <c r="C18" s="495" t="s">
        <v>213</v>
      </c>
      <c r="D18" s="488"/>
      <c r="E18" s="443"/>
      <c r="F18" s="444"/>
      <c r="G18" s="444"/>
      <c r="H18" s="445"/>
      <c r="I18" s="445"/>
      <c r="J18" s="477" t="str">
        <f t="shared" si="3"/>
        <v/>
      </c>
      <c r="K18" s="447">
        <f t="shared" si="64"/>
        <v>0</v>
      </c>
      <c r="L18" s="447" t="b">
        <f t="shared" si="65"/>
        <v>0</v>
      </c>
      <c r="M18" s="447" t="b">
        <f t="shared" si="66"/>
        <v>0</v>
      </c>
      <c r="N18" s="447" t="b">
        <f t="shared" si="67"/>
        <v>0</v>
      </c>
      <c r="O18" s="447" t="b">
        <f t="shared" si="68"/>
        <v>0</v>
      </c>
      <c r="P18" s="447" t="b">
        <f t="shared" si="69"/>
        <v>0</v>
      </c>
      <c r="Q18" s="447" t="b">
        <f t="shared" si="70"/>
        <v>0</v>
      </c>
      <c r="R18" s="447" t="b">
        <f t="shared" si="71"/>
        <v>0</v>
      </c>
      <c r="S18" s="448" t="str">
        <f t="shared" si="0"/>
        <v/>
      </c>
      <c r="T18" s="449" t="str">
        <f t="shared" si="1"/>
        <v/>
      </c>
      <c r="U18" s="450" t="e">
        <f t="shared" si="2"/>
        <v>#VALUE!</v>
      </c>
      <c r="V18" s="447" t="e">
        <f t="shared" si="72"/>
        <v>#VALUE!</v>
      </c>
      <c r="W18" s="447" t="e">
        <f t="shared" si="73"/>
        <v>#VALUE!</v>
      </c>
      <c r="X18" s="447" t="e">
        <f t="shared" si="74"/>
        <v>#VALUE!</v>
      </c>
      <c r="Y18" s="447" t="e">
        <f t="shared" si="75"/>
        <v>#VALUE!</v>
      </c>
      <c r="Z18" s="447" t="e">
        <f t="shared" si="76"/>
        <v>#VALUE!</v>
      </c>
      <c r="AA18" s="451" t="str">
        <f>IF(COUNTA(E18:F18:H18)&lt;3,"",(IF(V18=TRUE,$V$5,IF(W18=TRUE,$W$5,IF(X18=TRUE,$X$5,IF(Y18=TRUE,$Y$5,"Non"))))))</f>
        <v/>
      </c>
      <c r="AB18" s="447" t="e">
        <f t="shared" si="77"/>
        <v>#VALUE!</v>
      </c>
      <c r="AC18" s="447" t="e">
        <f t="shared" si="78"/>
        <v>#VALUE!</v>
      </c>
      <c r="AD18" s="447" t="e">
        <f t="shared" si="79"/>
        <v>#VALUE!</v>
      </c>
      <c r="AE18" s="447" t="e">
        <f t="shared" si="80"/>
        <v>#VALUE!</v>
      </c>
      <c r="AF18" s="447" t="e">
        <f t="shared" si="81"/>
        <v>#VALUE!</v>
      </c>
      <c r="AG18" s="451" t="str">
        <f>IF(COUNTA(E18:F18:H18)&lt;3,"",(IF(AB18=TRUE,$AB$5,IF(AC18=TRUE,$AC$5,IF(AD18=TRUE,$AD$5,IF(AE18=TRUE,$AE$5,IF(AF18=TRUE,$AF$5,"Aucune")))))))</f>
        <v/>
      </c>
      <c r="AH18" s="447" t="e">
        <f t="shared" si="82"/>
        <v>#VALUE!</v>
      </c>
      <c r="AI18" s="447" t="e">
        <f t="shared" si="83"/>
        <v>#VALUE!</v>
      </c>
      <c r="AJ18" s="447" t="e">
        <f t="shared" si="84"/>
        <v>#VALUE!</v>
      </c>
      <c r="AK18" s="447" t="e">
        <f t="shared" si="85"/>
        <v>#VALUE!</v>
      </c>
      <c r="AL18" s="447" t="e">
        <f t="shared" si="86"/>
        <v>#VALUE!</v>
      </c>
      <c r="AM18" s="451" t="str">
        <f>IF(COUNTA(E18:F18:H18)&lt;3,"",(IF(AH18=TRUE,$AH$5,IF(AI18=TRUE,$AI$5,IF(AJ18=TRUE,$AJ$5,IF(AK18=TRUE,$AK$5,IF(AL18=TRUE,$AL$5,"Aucune")))))))</f>
        <v/>
      </c>
      <c r="AN18" s="447" t="e">
        <f t="shared" si="87"/>
        <v>#VALUE!</v>
      </c>
      <c r="AO18" s="447" t="e">
        <f t="shared" si="88"/>
        <v>#VALUE!</v>
      </c>
      <c r="AP18" s="447" t="e">
        <f t="shared" si="89"/>
        <v>#VALUE!</v>
      </c>
      <c r="AQ18" s="451" t="str">
        <f>IF(COUNTA(E18:F18:H18)&lt;3,"",(IF(AN18=TRUE,$AN$5,IF(AO18=TRUE,$AO$5,IF(AP18=TRUE,$AP$5,"Aucune action requise")))))</f>
        <v/>
      </c>
      <c r="AR18" s="447" t="e">
        <f t="shared" si="90"/>
        <v>#VALUE!</v>
      </c>
      <c r="AS18" s="447" t="e">
        <f t="shared" si="91"/>
        <v>#VALUE!</v>
      </c>
      <c r="AT18" s="447" t="e">
        <f t="shared" si="92"/>
        <v>#VALUE!</v>
      </c>
      <c r="AU18" s="447" t="e">
        <f t="shared" si="93"/>
        <v>#VALUE!</v>
      </c>
      <c r="AV18" s="451" t="str">
        <f>IF(COUNTA(E18:F18:H18)&lt;3,"",(IF(AR18=TRUE,$AR$5,IF(AS18=TRUE,$AS$5,IF(AT18=TRUE,$AT$5,IF(AU18=TRUE,$AU$5,"Aucun"))))))</f>
        <v/>
      </c>
      <c r="AW18" s="452"/>
      <c r="AX18" s="453"/>
      <c r="AY18" s="152"/>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5960" priority="550">
      <formula>FIND("Agir",B4)</formula>
    </cfRule>
    <cfRule type="expression" dxfId="5959" priority="549" stopIfTrue="1">
      <formula>ISTEXT(A4)</formula>
    </cfRule>
    <cfRule type="expression" dxfId="5958" priority="551">
      <formula>FIND("Réagir",B4)</formula>
    </cfRule>
  </conditionalFormatting>
  <conditionalFormatting sqref="A4">
    <cfRule type="expression" dxfId="5957" priority="547">
      <formula>FIND("Agir",B4)</formula>
    </cfRule>
    <cfRule type="expression" dxfId="5956" priority="545">
      <formula>FIND("Réagir",B4)</formula>
    </cfRule>
    <cfRule type="expression" dxfId="5955" priority="546" stopIfTrue="1">
      <formula>ISTEXT(A4)</formula>
    </cfRule>
    <cfRule type="expression" dxfId="5954" priority="548">
      <formula>FIND("Réagir",B4)</formula>
    </cfRule>
    <cfRule type="expression" dxfId="5953" priority="543" stopIfTrue="1">
      <formula>ISTEXT(A4)</formula>
    </cfRule>
    <cfRule type="expression" dxfId="5952" priority="544">
      <formula>FIND("Agir",B4)</formula>
    </cfRule>
  </conditionalFormatting>
  <conditionalFormatting sqref="D7:D14">
    <cfRule type="expression" dxfId="5951" priority="485" stopIfTrue="1">
      <formula>ISTEXT(D7)</formula>
    </cfRule>
    <cfRule type="expression" dxfId="5950" priority="489" stopIfTrue="1">
      <formula>ISTEXT(D7)</formula>
    </cfRule>
    <cfRule type="expression" dxfId="5949" priority="490">
      <formula>FIND("Agir",E7)</formula>
    </cfRule>
    <cfRule type="expression" dxfId="5948" priority="491">
      <formula>FIND("Réagir",E7)</formula>
    </cfRule>
    <cfRule type="expression" dxfId="5947" priority="486">
      <formula>FIND("Conforter",F7)</formula>
    </cfRule>
  </conditionalFormatting>
  <conditionalFormatting sqref="D9:D14">
    <cfRule type="expression" dxfId="5946" priority="474">
      <formula>FIND("Conforter",F9)</formula>
    </cfRule>
  </conditionalFormatting>
  <conditionalFormatting sqref="D9:D15">
    <cfRule type="expression" dxfId="5945" priority="387" stopIfTrue="1">
      <formula>ISTEXT(D9)</formula>
    </cfRule>
  </conditionalFormatting>
  <conditionalFormatting sqref="D11:D14">
    <cfRule type="expression" dxfId="5944" priority="130">
      <formula>FIND("Conforter",F11)</formula>
    </cfRule>
  </conditionalFormatting>
  <conditionalFormatting sqref="D11:D15">
    <cfRule type="expression" dxfId="5943" priority="97" stopIfTrue="1">
      <formula>ISTEXT(D11)</formula>
    </cfRule>
  </conditionalFormatting>
  <conditionalFormatting sqref="D15">
    <cfRule type="expression" dxfId="5942" priority="95" stopIfTrue="1">
      <formula>ISTEXT(D15)</formula>
    </cfRule>
    <cfRule type="expression" dxfId="5941" priority="94">
      <formula>FIND("Conforter",F15)</formula>
    </cfRule>
    <cfRule type="expression" dxfId="5940" priority="389">
      <formula>FIND("Réagir",E15)</formula>
    </cfRule>
    <cfRule type="expression" dxfId="5939" priority="388">
      <formula>FIND("Agir",E15)</formula>
    </cfRule>
    <cfRule type="expression" dxfId="5938" priority="386">
      <formula>FIND("Conforter",F15)</formula>
    </cfRule>
    <cfRule type="expression" dxfId="5937" priority="99">
      <formula>FIND("Réagir",E15)</formula>
    </cfRule>
    <cfRule type="expression" dxfId="5936" priority="93" stopIfTrue="1">
      <formula>ISTEXT(D15)</formula>
    </cfRule>
    <cfRule type="expression" dxfId="5935" priority="98">
      <formula>FIND("Agir",E15)</formula>
    </cfRule>
    <cfRule type="expression" dxfId="5934" priority="96">
      <formula>FIND("Conforter",F15)</formula>
    </cfRule>
  </conditionalFormatting>
  <conditionalFormatting sqref="D15:D16">
    <cfRule type="expression" dxfId="5933" priority="325" stopIfTrue="1">
      <formula>ISTEXT(D15)</formula>
    </cfRule>
  </conditionalFormatting>
  <conditionalFormatting sqref="D16">
    <cfRule type="expression" dxfId="5932" priority="327">
      <formula>FIND("Réagir",E16)</formula>
    </cfRule>
    <cfRule type="expression" dxfId="5931" priority="326">
      <formula>FIND("Agir",E16)</formula>
    </cfRule>
    <cfRule type="expression" dxfId="5930" priority="324">
      <formula>FIND("Conforter",F16)</formula>
    </cfRule>
  </conditionalFormatting>
  <conditionalFormatting sqref="D16:D17">
    <cfRule type="expression" dxfId="5929" priority="263" stopIfTrue="1">
      <formula>ISTEXT(D16)</formula>
    </cfRule>
  </conditionalFormatting>
  <conditionalFormatting sqref="D17">
    <cfRule type="expression" dxfId="5928" priority="262">
      <formula>FIND("Conforter",F17)</formula>
    </cfRule>
    <cfRule type="expression" dxfId="5927" priority="264">
      <formula>FIND("Agir",E17)</formula>
    </cfRule>
    <cfRule type="expression" dxfId="5926" priority="265">
      <formula>FIND("Réagir",E17)</formula>
    </cfRule>
  </conditionalFormatting>
  <conditionalFormatting sqref="D17:D18">
    <cfRule type="expression" dxfId="5925" priority="201" stopIfTrue="1">
      <formula>ISTEXT(D17)</formula>
    </cfRule>
  </conditionalFormatting>
  <conditionalFormatting sqref="D18">
    <cfRule type="expression" dxfId="5924" priority="203">
      <formula>FIND("Réagir",E18)</formula>
    </cfRule>
    <cfRule type="expression" dxfId="5923" priority="202">
      <formula>FIND("Agir",E18)</formula>
    </cfRule>
    <cfRule type="expression" dxfId="5922" priority="200">
      <formula>FIND("Conforter",F18)</formula>
    </cfRule>
    <cfRule type="expression" dxfId="5921" priority="199" stopIfTrue="1">
      <formula>ISTEXT(D18)</formula>
    </cfRule>
  </conditionalFormatting>
  <conditionalFormatting sqref="F7:F14">
    <cfRule type="expression" dxfId="5920" priority="539">
      <formula>FIND("Conforter",I7)</formula>
    </cfRule>
  </conditionalFormatting>
  <conditionalFormatting sqref="F15">
    <cfRule type="expression" dxfId="5919" priority="119">
      <formula>FIND("Conforter",I15)</formula>
    </cfRule>
  </conditionalFormatting>
  <conditionalFormatting sqref="F15:F18">
    <cfRule type="expression" dxfId="5918" priority="221">
      <formula>FIND("Conforter",I15)</formula>
    </cfRule>
  </conditionalFormatting>
  <conditionalFormatting sqref="F7:G14">
    <cfRule type="expression" dxfId="5917" priority="535" stopIfTrue="1">
      <formula>ISTEXT(F7)</formula>
    </cfRule>
  </conditionalFormatting>
  <conditionalFormatting sqref="F15:G15">
    <cfRule type="expression" dxfId="5916" priority="115" stopIfTrue="1">
      <formula>ISTEXT(F15)</formula>
    </cfRule>
  </conditionalFormatting>
  <conditionalFormatting sqref="F15:G18">
    <cfRule type="expression" dxfId="5915" priority="217" stopIfTrue="1">
      <formula>ISTEXT(F15)</formula>
    </cfRule>
  </conditionalFormatting>
  <conditionalFormatting sqref="G7:G14">
    <cfRule type="expression" dxfId="5914" priority="537">
      <formula>FIND("Réagir",I7)</formula>
    </cfRule>
    <cfRule type="expression" dxfId="5913" priority="536">
      <formula>FIND("Agir",I7)</formula>
    </cfRule>
  </conditionalFormatting>
  <conditionalFormatting sqref="G15">
    <cfRule type="expression" dxfId="5912" priority="117">
      <formula>FIND("Réagir",I15)</formula>
    </cfRule>
    <cfRule type="expression" dxfId="5911" priority="116">
      <formula>FIND("Agir",I15)</formula>
    </cfRule>
  </conditionalFormatting>
  <conditionalFormatting sqref="G15:G18">
    <cfRule type="expression" dxfId="5910" priority="218">
      <formula>FIND("Agir",I15)</formula>
    </cfRule>
    <cfRule type="expression" dxfId="5909" priority="219">
      <formula>FIND("Réagir",I15)</formula>
    </cfRule>
  </conditionalFormatting>
  <conditionalFormatting sqref="G7:H14">
    <cfRule type="expression" dxfId="5908" priority="534">
      <formula>FIND("Conforter",J7)</formula>
    </cfRule>
    <cfRule type="expression" dxfId="5907" priority="533" stopIfTrue="1">
      <formula>ISTEXT(G7)</formula>
    </cfRule>
  </conditionalFormatting>
  <conditionalFormatting sqref="G9:H14">
    <cfRule type="expression" dxfId="5906" priority="503">
      <formula>FIND("Conforter",J9)</formula>
    </cfRule>
  </conditionalFormatting>
  <conditionalFormatting sqref="G11:H15">
    <cfRule type="expression" dxfId="5905" priority="113" stopIfTrue="1">
      <formula>ISTEXT(G11)</formula>
    </cfRule>
    <cfRule type="expression" dxfId="5904" priority="114">
      <formula>FIND("Conforter",J11)</formula>
    </cfRule>
  </conditionalFormatting>
  <conditionalFormatting sqref="G15:H15">
    <cfRule type="expression" dxfId="5903" priority="108">
      <formula>FIND("Conforter",J15)</formula>
    </cfRule>
  </conditionalFormatting>
  <conditionalFormatting sqref="G15:H18">
    <cfRule type="expression" dxfId="5902" priority="216">
      <formula>FIND("Conforter",J15)</formula>
    </cfRule>
  </conditionalFormatting>
  <conditionalFormatting sqref="G9:I14">
    <cfRule type="expression" dxfId="5901" priority="502" stopIfTrue="1">
      <formula>ISTEXT(G9)</formula>
    </cfRule>
  </conditionalFormatting>
  <conditionalFormatting sqref="G15:I15">
    <cfRule type="expression" dxfId="5900" priority="107" stopIfTrue="1">
      <formula>ISTEXT(G15)</formula>
    </cfRule>
  </conditionalFormatting>
  <conditionalFormatting sqref="G15:I18">
    <cfRule type="expression" dxfId="5899" priority="211" stopIfTrue="1">
      <formula>ISTEXT(G15)</formula>
    </cfRule>
  </conditionalFormatting>
  <conditionalFormatting sqref="H7">
    <cfRule type="expression" dxfId="5898" priority="462" stopIfTrue="1">
      <formula>ISTEXT(H7)</formula>
    </cfRule>
    <cfRule type="expression" dxfId="5897" priority="463">
      <formula>FIND("Conforter",J7)</formula>
    </cfRule>
  </conditionalFormatting>
  <conditionalFormatting sqref="H7:H14">
    <cfRule type="expression" dxfId="5896" priority="472">
      <formula>FIND("Réagir",J7)</formula>
    </cfRule>
    <cfRule type="expression" dxfId="5895" priority="470" stopIfTrue="1">
      <formula>ISTEXT(H7)</formula>
    </cfRule>
    <cfRule type="expression" dxfId="5894" priority="471">
      <formula>FIND("Agir",J7)</formula>
    </cfRule>
  </conditionalFormatting>
  <conditionalFormatting sqref="H15">
    <cfRule type="expression" dxfId="5893" priority="92">
      <formula>FIND("Réagir",J15)</formula>
    </cfRule>
    <cfRule type="expression" dxfId="5892" priority="91">
      <formula>FIND("Agir",J15)</formula>
    </cfRule>
    <cfRule type="expression" dxfId="5891" priority="90" stopIfTrue="1">
      <formula>ISTEXT(H15)</formula>
    </cfRule>
  </conditionalFormatting>
  <conditionalFormatting sqref="H15:H18">
    <cfRule type="expression" dxfId="5890" priority="198">
      <formula>FIND("Réagir",J15)</formula>
    </cfRule>
    <cfRule type="expression" dxfId="5889" priority="197">
      <formula>FIND("Agir",J15)</formula>
    </cfRule>
    <cfRule type="expression" dxfId="5888" priority="196" stopIfTrue="1">
      <formula>ISTEXT(H15)</formula>
    </cfRule>
  </conditionalFormatting>
  <conditionalFormatting sqref="I7 AG7:AG14 AM7:AM14 AQ7:AQ14 AV7:AY14 I8:J14">
    <cfRule type="containsText" dxfId="5887" priority="541" stopIfTrue="1" operator="containsText" text="Seconde">
      <formula>NOT(ISERROR(SEARCH("Seconde",I7)))</formula>
    </cfRule>
    <cfRule type="containsText" dxfId="5886" priority="542" stopIfTrue="1" operator="containsText" text="Terme">
      <formula>NOT(ISERROR(SEARCH("Terme",I7)))</formula>
    </cfRule>
  </conditionalFormatting>
  <conditionalFormatting sqref="I8">
    <cfRule type="expression" dxfId="5885" priority="499" stopIfTrue="1">
      <formula>ISTEXT(I8)</formula>
    </cfRule>
    <cfRule type="expression" dxfId="5884" priority="500">
      <formula>FIND("Agir",J8)</formula>
    </cfRule>
    <cfRule type="expression" dxfId="5883" priority="501">
      <formula>FIND("Réagir",J8)</formula>
    </cfRule>
  </conditionalFormatting>
  <conditionalFormatting sqref="I9:I14">
    <cfRule type="expression" dxfId="5882" priority="506">
      <formula>FIND("Réagir",J9)</formula>
    </cfRule>
    <cfRule type="expression" dxfId="5881" priority="505">
      <formula>FIND("Agir",J9)</formula>
    </cfRule>
  </conditionalFormatting>
  <conditionalFormatting sqref="I10:I15">
    <cfRule type="expression" dxfId="5880" priority="124">
      <formula>FIND("Agir",J10)</formula>
    </cfRule>
    <cfRule type="expression" dxfId="5879" priority="125">
      <formula>FIND("Réagir",J10)</formula>
    </cfRule>
    <cfRule type="expression" dxfId="5878" priority="123" stopIfTrue="1">
      <formula>ISTEXT(I10)</formula>
    </cfRule>
  </conditionalFormatting>
  <conditionalFormatting sqref="I15">
    <cfRule type="expression" dxfId="5877" priority="411" stopIfTrue="1">
      <formula>ISTEXT(I15)</formula>
    </cfRule>
    <cfRule type="expression" dxfId="5876" priority="412">
      <formula>FIND("Agir",J15)</formula>
    </cfRule>
    <cfRule type="expression" dxfId="5875" priority="413">
      <formula>FIND("Réagir",J15)</formula>
    </cfRule>
    <cfRule type="expression" dxfId="5874" priority="111">
      <formula>FIND("Réagir",J15)</formula>
    </cfRule>
    <cfRule type="expression" dxfId="5873" priority="110">
      <formula>FIND("Agir",J15)</formula>
    </cfRule>
  </conditionalFormatting>
  <conditionalFormatting sqref="I15:I16">
    <cfRule type="expression" dxfId="5872" priority="351">
      <formula>FIND("Réagir",J15)</formula>
    </cfRule>
    <cfRule type="expression" dxfId="5871" priority="350">
      <formula>FIND("Agir",J15)</formula>
    </cfRule>
  </conditionalFormatting>
  <conditionalFormatting sqref="I16">
    <cfRule type="expression" dxfId="5870" priority="349" stopIfTrue="1">
      <formula>ISTEXT(I16)</formula>
    </cfRule>
  </conditionalFormatting>
  <conditionalFormatting sqref="I16:I17">
    <cfRule type="expression" dxfId="5869" priority="288">
      <formula>FIND("Agir",J16)</formula>
    </cfRule>
    <cfRule type="expression" dxfId="5868" priority="289">
      <formula>FIND("Réagir",J16)</formula>
    </cfRule>
  </conditionalFormatting>
  <conditionalFormatting sqref="I17">
    <cfRule type="expression" dxfId="5867" priority="287" stopIfTrue="1">
      <formula>ISTEXT(I17)</formula>
    </cfRule>
  </conditionalFormatting>
  <conditionalFormatting sqref="I17:I18">
    <cfRule type="expression" dxfId="5866" priority="226">
      <formula>FIND("Agir",J17)</formula>
    </cfRule>
    <cfRule type="expression" dxfId="5865" priority="227">
      <formula>FIND("Réagir",J17)</formula>
    </cfRule>
  </conditionalFormatting>
  <conditionalFormatting sqref="I18">
    <cfRule type="expression" dxfId="5864" priority="213">
      <formula>FIND("Réagir",J18)</formula>
    </cfRule>
    <cfRule type="expression" dxfId="5863" priority="225" stopIfTrue="1">
      <formula>ISTEXT(I18)</formula>
    </cfRule>
    <cfRule type="expression" dxfId="5862" priority="212">
      <formula>FIND("Agir",J18)</formula>
    </cfRule>
  </conditionalFormatting>
  <conditionalFormatting sqref="I5:J5 AA5 AG5 AM5 AQ5 AV5:AY5">
    <cfRule type="containsText" dxfId="5861" priority="50" stopIfTrue="1" operator="containsText" text="Terme">
      <formula>NOT(ISERROR(SEARCH("Terme",I5)))</formula>
    </cfRule>
    <cfRule type="containsText" dxfId="5860" priority="49" stopIfTrue="1" operator="containsText" text="Seconde">
      <formula>NOT(ISERROR(SEARCH("Seconde",I5)))</formula>
    </cfRule>
    <cfRule type="containsText" dxfId="5859" priority="48" stopIfTrue="1" operator="containsText" text="Première">
      <formula>NOT(ISERROR(SEARCH("Première",I5)))</formula>
    </cfRule>
  </conditionalFormatting>
  <conditionalFormatting sqref="I8:J14 AM7:AM14 AQ7:AQ14 AV7:AY14 AG7:AG14 I7">
    <cfRule type="containsText" dxfId="5858" priority="540" stopIfTrue="1" operator="containsText" text="Première">
      <formula>NOT(ISERROR(SEARCH("Première",I7)))</formula>
    </cfRule>
  </conditionalFormatting>
  <conditionalFormatting sqref="I15:J15 AA15 AG15 AM15 AQ15 AV15:AY15">
    <cfRule type="containsText" dxfId="5857" priority="121" stopIfTrue="1" operator="containsText" text="Seconde">
      <formula>NOT(ISERROR(SEARCH("Seconde",I15)))</formula>
    </cfRule>
    <cfRule type="containsText" dxfId="5856" priority="122" stopIfTrue="1" operator="containsText" text="Terme">
      <formula>NOT(ISERROR(SEARCH("Terme",I15)))</formula>
    </cfRule>
  </conditionalFormatting>
  <conditionalFormatting sqref="I15:J15 AG15 AM15 AQ15 AV15:AY15">
    <cfRule type="containsText" dxfId="5855" priority="409" stopIfTrue="1" operator="containsText" text="Seconde">
      <formula>NOT(ISERROR(SEARCH("Seconde",I15)))</formula>
    </cfRule>
    <cfRule type="containsText" dxfId="5854" priority="410" stopIfTrue="1" operator="containsText" text="Terme">
      <formula>NOT(ISERROR(SEARCH("Terme",I15)))</formula>
    </cfRule>
  </conditionalFormatting>
  <conditionalFormatting sqref="I15:J15 AM15 AQ15 AV15:AY15 AA15 AG15">
    <cfRule type="containsText" dxfId="5853" priority="120" stopIfTrue="1" operator="containsText" text="Première">
      <formula>NOT(ISERROR(SEARCH("Première",I15)))</formula>
    </cfRule>
  </conditionalFormatting>
  <conditionalFormatting sqref="I16:J16 AG16 AM16 AQ16 AV16:AY16">
    <cfRule type="containsText" dxfId="5852" priority="347" stopIfTrue="1" operator="containsText" text="Seconde">
      <formula>NOT(ISERROR(SEARCH("Seconde",I16)))</formula>
    </cfRule>
    <cfRule type="containsText" dxfId="5851" priority="348" stopIfTrue="1" operator="containsText" text="Terme">
      <formula>NOT(ISERROR(SEARCH("Terme",I16)))</formula>
    </cfRule>
  </conditionalFormatting>
  <conditionalFormatting sqref="I17:J17 AG17 AM17 AQ17 AV17:AY17">
    <cfRule type="containsText" dxfId="5850" priority="286" stopIfTrue="1" operator="containsText" text="Terme">
      <formula>NOT(ISERROR(SEARCH("Terme",I17)))</formula>
    </cfRule>
    <cfRule type="containsText" dxfId="5849" priority="285" stopIfTrue="1" operator="containsText" text="Seconde">
      <formula>NOT(ISERROR(SEARCH("Seconde",I17)))</formula>
    </cfRule>
  </conditionalFormatting>
  <conditionalFormatting sqref="I18:J18 AM18 AQ18 AV18:AY18 AA7:AA18 AG18">
    <cfRule type="containsText" dxfId="5848" priority="222" stopIfTrue="1" operator="containsText" text="Première">
      <formula>NOT(ISERROR(SEARCH("Première",I7)))</formula>
    </cfRule>
  </conditionalFormatting>
  <conditionalFormatting sqref="J7:J14">
    <cfRule type="containsText" dxfId="5847" priority="498" stopIfTrue="1" operator="containsText" text="long">
      <formula>NOT(ISERROR(SEARCH("long",J7)))</formula>
    </cfRule>
    <cfRule type="containsText" dxfId="5846" priority="497" stopIfTrue="1" operator="containsText" text="moyen">
      <formula>NOT(ISERROR(SEARCH("moyen",J7)))</formula>
    </cfRule>
    <cfRule type="containsText" dxfId="5845" priority="39" stopIfTrue="1" operator="containsText" text="moyen">
      <formula>NOT(ISERROR(SEARCH("moyen",J7)))</formula>
    </cfRule>
    <cfRule type="containsText" dxfId="5844" priority="40" stopIfTrue="1" operator="containsText" text="long">
      <formula>NOT(ISERROR(SEARCH("long",J7)))</formula>
    </cfRule>
  </conditionalFormatting>
  <conditionalFormatting sqref="J7:J15">
    <cfRule type="containsText" dxfId="5843" priority="36" stopIfTrue="1" operator="containsText" text="consolidation">
      <formula>NOT(ISERROR(SEARCH("consolidation",J7)))</formula>
    </cfRule>
    <cfRule type="containsText" dxfId="5842" priority="37" stopIfTrue="1" operator="containsText" text="Non Prioritaire">
      <formula>NOT(ISERROR(SEARCH("Non Prioritaire",J7)))</formula>
    </cfRule>
    <cfRule type="containsText" dxfId="5841" priority="34" operator="containsText" text="Intervention prioritaire">
      <formula>NOT(ISERROR(SEARCH("Intervention prioritaire",J7)))</formula>
    </cfRule>
    <cfRule type="containsText" dxfId="5840" priority="35" stopIfTrue="1" operator="containsText" text="Non pertinent">
      <formula>NOT(ISERROR(SEARCH("Non pertinent",J7)))</formula>
    </cfRule>
    <cfRule type="containsText" dxfId="5839" priority="38" stopIfTrue="1" operator="containsText" text="Urgent">
      <formula>NOT(ISERROR(SEARCH("Urgent",J7)))</formula>
    </cfRule>
  </conditionalFormatting>
  <conditionalFormatting sqref="J7:J18">
    <cfRule type="containsText" dxfId="5838" priority="204" operator="containsText" text="Intervention prioritaire">
      <formula>NOT(ISERROR(SEARCH("Intervention prioritaire",J7)))</formula>
    </cfRule>
    <cfRule type="containsText" dxfId="5837" priority="205" stopIfTrue="1" operator="containsText" text="Non pertinent">
      <formula>NOT(ISERROR(SEARCH("Non pertinent",J7)))</formula>
    </cfRule>
    <cfRule type="containsText" dxfId="5836" priority="206" stopIfTrue="1" operator="containsText" text="consolidation">
      <formula>NOT(ISERROR(SEARCH("consolidation",J7)))</formula>
    </cfRule>
    <cfRule type="containsText" dxfId="5835" priority="207" stopIfTrue="1" operator="containsText" text="Non Prioritaire">
      <formula>NOT(ISERROR(SEARCH("Non Prioritaire",J7)))</formula>
    </cfRule>
    <cfRule type="containsText" dxfId="5834" priority="208" stopIfTrue="1" operator="containsText" text="Urgent">
      <formula>NOT(ISERROR(SEARCH("Urgent",J7)))</formula>
    </cfRule>
  </conditionalFormatting>
  <conditionalFormatting sqref="J8:J14">
    <cfRule type="containsText" dxfId="5833" priority="42" stopIfTrue="1" operator="containsText" text="Première">
      <formula>NOT(ISERROR(SEARCH("Première",J8)))</formula>
    </cfRule>
    <cfRule type="containsText" dxfId="5832" priority="43" stopIfTrue="1" operator="containsText" text="Seconde">
      <formula>NOT(ISERROR(SEARCH("Seconde",J8)))</formula>
    </cfRule>
    <cfRule type="containsText" dxfId="5831" priority="44" stopIfTrue="1" operator="containsText" text="Terme">
      <formula>NOT(ISERROR(SEARCH("Terme",J8)))</formula>
    </cfRule>
    <cfRule type="containsText" dxfId="5830" priority="532" stopIfTrue="1" operator="containsText" text="Non">
      <formula>NOT(ISERROR(SEARCH("Non",J8)))</formula>
    </cfRule>
    <cfRule type="containsText" dxfId="5829" priority="41" stopIfTrue="1" operator="containsText" text="Non">
      <formula>NOT(ISERROR(SEARCH("Non",J8)))</formula>
    </cfRule>
  </conditionalFormatting>
  <conditionalFormatting sqref="J15">
    <cfRule type="containsText" dxfId="5828" priority="14" stopIfTrue="1" operator="containsText" text="consolidation">
      <formula>NOT(ISERROR(SEARCH("consolidation",J15)))</formula>
    </cfRule>
    <cfRule type="containsText" dxfId="5827" priority="21" stopIfTrue="1" operator="containsText" text="Seconde">
      <formula>NOT(ISERROR(SEARCH("Seconde",J15)))</formula>
    </cfRule>
    <cfRule type="containsText" dxfId="5826" priority="112" stopIfTrue="1" operator="containsText" text="Non">
      <formula>NOT(ISERROR(SEARCH("Non",J15)))</formula>
    </cfRule>
    <cfRule type="containsText" dxfId="5825" priority="105" stopIfTrue="1" operator="containsText" text="long">
      <formula>NOT(ISERROR(SEARCH("long",J15)))</formula>
    </cfRule>
    <cfRule type="containsText" dxfId="5824" priority="22" stopIfTrue="1" operator="containsText" text="Terme">
      <formula>NOT(ISERROR(SEARCH("Terme",J15)))</formula>
    </cfRule>
    <cfRule type="containsText" dxfId="5823" priority="12" operator="containsText" text="Intervention prioritaire">
      <formula>NOT(ISERROR(SEARCH("Intervention prioritaire",J15)))</formula>
    </cfRule>
    <cfRule type="containsText" dxfId="5822" priority="13" stopIfTrue="1" operator="containsText" text="Non pertinent">
      <formula>NOT(ISERROR(SEARCH("Non pertinent",J15)))</formula>
    </cfRule>
    <cfRule type="containsText" dxfId="5821" priority="106" stopIfTrue="1" operator="containsText" text="long">
      <formula>NOT(ISERROR(SEARCH("long",J15)))</formula>
    </cfRule>
    <cfRule type="containsText" dxfId="5820" priority="15" stopIfTrue="1" operator="containsText" text="Non Prioritaire">
      <formula>NOT(ISERROR(SEARCH("Non Prioritaire",J15)))</formula>
    </cfRule>
    <cfRule type="containsText" dxfId="5819" priority="16" stopIfTrue="1" operator="containsText" text="Urgent">
      <formula>NOT(ISERROR(SEARCH("Urgent",J15)))</formula>
    </cfRule>
    <cfRule type="containsText" dxfId="5818" priority="17" stopIfTrue="1" operator="containsText" text="long">
      <formula>NOT(ISERROR(SEARCH("long",J15)))</formula>
    </cfRule>
    <cfRule type="containsText" dxfId="5817" priority="18" stopIfTrue="1" operator="containsText" text="long">
      <formula>NOT(ISERROR(SEARCH("long",J15)))</formula>
    </cfRule>
    <cfRule type="containsText" dxfId="5816" priority="19" stopIfTrue="1" operator="containsText" text="Non">
      <formula>NOT(ISERROR(SEARCH("Non",J15)))</formula>
    </cfRule>
    <cfRule type="containsText" dxfId="5815" priority="20" stopIfTrue="1" operator="containsText" text="Première">
      <formula>NOT(ISERROR(SEARCH("Première",J15)))</formula>
    </cfRule>
  </conditionalFormatting>
  <conditionalFormatting sqref="J15:J18">
    <cfRule type="containsText" dxfId="5814" priority="3" stopIfTrue="1" operator="containsText" text="consolidation">
      <formula>NOT(ISERROR(SEARCH("consolidation",J15)))</formula>
    </cfRule>
    <cfRule type="containsText" dxfId="5813" priority="4" stopIfTrue="1" operator="containsText" text="Non Prioritaire">
      <formula>NOT(ISERROR(SEARCH("Non Prioritaire",J15)))</formula>
    </cfRule>
    <cfRule type="containsText" dxfId="5812" priority="5" stopIfTrue="1" operator="containsText" text="Urgent">
      <formula>NOT(ISERROR(SEARCH("Urgent",J15)))</formula>
    </cfRule>
    <cfRule type="containsText" dxfId="5811" priority="6" stopIfTrue="1" operator="containsText" text="moyen">
      <formula>NOT(ISERROR(SEARCH("moyen",J15)))</formula>
    </cfRule>
    <cfRule type="containsText" dxfId="5810" priority="7" stopIfTrue="1" operator="containsText" text="long">
      <formula>NOT(ISERROR(SEARCH("long",J15)))</formula>
    </cfRule>
    <cfRule type="containsText" dxfId="5809" priority="33" stopIfTrue="1" operator="containsText" text="Terme">
      <formula>NOT(ISERROR(SEARCH("Terme",J15)))</formula>
    </cfRule>
    <cfRule type="containsText" dxfId="5808" priority="32" stopIfTrue="1" operator="containsText" text="Seconde">
      <formula>NOT(ISERROR(SEARCH("Seconde",J15)))</formula>
    </cfRule>
    <cfRule type="containsText" dxfId="5807" priority="31" stopIfTrue="1" operator="containsText" text="Première">
      <formula>NOT(ISERROR(SEARCH("Première",J15)))</formula>
    </cfRule>
    <cfRule type="containsText" dxfId="5806" priority="30" stopIfTrue="1" operator="containsText" text="Non">
      <formula>NOT(ISERROR(SEARCH("Non",J15)))</formula>
    </cfRule>
    <cfRule type="containsText" dxfId="5805" priority="209" stopIfTrue="1" operator="containsText" text="long">
      <formula>NOT(ISERROR(SEARCH("long",J15)))</formula>
    </cfRule>
    <cfRule type="containsText" dxfId="5804" priority="210" stopIfTrue="1" operator="containsText" text="long">
      <formula>NOT(ISERROR(SEARCH("long",J15)))</formula>
    </cfRule>
    <cfRule type="containsText" dxfId="5803" priority="29" stopIfTrue="1" operator="containsText" text="long">
      <formula>NOT(ISERROR(SEARCH("long",J15)))</formula>
    </cfRule>
    <cfRule type="containsText" dxfId="5802" priority="28" stopIfTrue="1" operator="containsText" text="long">
      <formula>NOT(ISERROR(SEARCH("long",J15)))</formula>
    </cfRule>
    <cfRule type="containsText" dxfId="5801" priority="27" stopIfTrue="1" operator="containsText" text="Urgent">
      <formula>NOT(ISERROR(SEARCH("Urgent",J15)))</formula>
    </cfRule>
    <cfRule type="containsText" dxfId="5800" priority="214" stopIfTrue="1" operator="containsText" text="Non">
      <formula>NOT(ISERROR(SEARCH("Non",J15)))</formula>
    </cfRule>
    <cfRule type="containsText" dxfId="5799" priority="26" stopIfTrue="1" operator="containsText" text="Non Prioritaire">
      <formula>NOT(ISERROR(SEARCH("Non Prioritaire",J15)))</formula>
    </cfRule>
    <cfRule type="containsText" dxfId="5798" priority="25" stopIfTrue="1" operator="containsText" text="consolidation">
      <formula>NOT(ISERROR(SEARCH("consolidation",J15)))</formula>
    </cfRule>
    <cfRule type="containsText" dxfId="5797" priority="24" stopIfTrue="1" operator="containsText" text="Non pertinent">
      <formula>NOT(ISERROR(SEARCH("Non pertinent",J15)))</formula>
    </cfRule>
    <cfRule type="containsText" dxfId="5796" priority="23" operator="containsText" text="Intervention prioritaire">
      <formula>NOT(ISERROR(SEARCH("Intervention prioritaire",J15)))</formula>
    </cfRule>
    <cfRule type="containsText" dxfId="5795" priority="2" stopIfTrue="1" operator="containsText" text="Non pertinent">
      <formula>NOT(ISERROR(SEARCH("Non pertinent",J15)))</formula>
    </cfRule>
    <cfRule type="containsText" dxfId="5794" priority="1" operator="containsText" text="Intervention prioritaire">
      <formula>NOT(ISERROR(SEARCH("Intervention prioritaire",J15)))</formula>
    </cfRule>
  </conditionalFormatting>
  <conditionalFormatting sqref="J16:J18">
    <cfRule type="containsText" dxfId="5793" priority="8" stopIfTrue="1" operator="containsText" text="Non">
      <formula>NOT(ISERROR(SEARCH("Non",J16)))</formula>
    </cfRule>
    <cfRule type="containsText" dxfId="5792" priority="9" stopIfTrue="1" operator="containsText" text="Première">
      <formula>NOT(ISERROR(SEARCH("Première",J16)))</formula>
    </cfRule>
    <cfRule type="containsText" dxfId="5791" priority="10" stopIfTrue="1" operator="containsText" text="Seconde">
      <formula>NOT(ISERROR(SEARCH("Seconde",J16)))</formula>
    </cfRule>
    <cfRule type="containsText" dxfId="5790" priority="11" stopIfTrue="1" operator="containsText" text="Terme">
      <formula>NOT(ISERROR(SEARCH("Terme",J16)))</formula>
    </cfRule>
  </conditionalFormatting>
  <conditionalFormatting sqref="AA7:AA18 I18:J18 AG18 AM18 AQ18 AV18:AY18">
    <cfRule type="containsText" dxfId="5789" priority="223" stopIfTrue="1" operator="containsText" text="Seconde">
      <formula>NOT(ISERROR(SEARCH("Seconde",I7)))</formula>
    </cfRule>
    <cfRule type="containsText" dxfId="5788" priority="224" stopIfTrue="1" operator="containsText" text="Terme">
      <formula>NOT(ISERROR(SEARCH("Terme",I7)))</formula>
    </cfRule>
  </conditionalFormatting>
  <conditionalFormatting sqref="AA7:AA18">
    <cfRule type="expression" dxfId="5787" priority="181" stopIfTrue="1">
      <formula>ISTEXT(AA7)</formula>
    </cfRule>
    <cfRule type="expression" dxfId="5786" priority="183">
      <formula>FIND("Réagir",AV7)</formula>
    </cfRule>
    <cfRule type="expression" dxfId="5785" priority="182">
      <formula>FIND("Agir",AV7)</formula>
    </cfRule>
  </conditionalFormatting>
  <conditionalFormatting sqref="AA15">
    <cfRule type="expression" dxfId="5784" priority="75" stopIfTrue="1">
      <formula>ISTEXT(AA15)</formula>
    </cfRule>
    <cfRule type="expression" dxfId="5783" priority="76">
      <formula>FIND("Agir",AV15)</formula>
    </cfRule>
    <cfRule type="expression" dxfId="5782" priority="77">
      <formula>FIND("Réagir",AV15)</formula>
    </cfRule>
  </conditionalFormatting>
  <conditionalFormatting sqref="AG7:AG14 AM7:AM14 AQ7:AQ14 AV7:AV14">
    <cfRule type="expression" dxfId="5781" priority="433">
      <formula>FIND("Agir",#REF!)</formula>
    </cfRule>
    <cfRule type="expression" dxfId="5780" priority="434">
      <formula>FIND("Réagir",#REF!)</formula>
    </cfRule>
  </conditionalFormatting>
  <conditionalFormatting sqref="AG7:AG15 AM15 AQ15 AV15">
    <cfRule type="expression" dxfId="5779" priority="366">
      <formula>FIND("Réagir",#REF!)</formula>
    </cfRule>
    <cfRule type="expression" dxfId="5778" priority="365">
      <formula>FIND("Agir",#REF!)</formula>
    </cfRule>
  </conditionalFormatting>
  <conditionalFormatting sqref="AG15 AM15 AQ15 AV15">
    <cfRule type="expression" dxfId="5777" priority="73">
      <formula>FIND("Agir",#REF!)</formula>
    </cfRule>
    <cfRule type="expression" dxfId="5776" priority="74">
      <formula>FIND("Réagir",#REF!)</formula>
    </cfRule>
  </conditionalFormatting>
  <conditionalFormatting sqref="AG15">
    <cfRule type="expression" dxfId="5775" priority="63" stopIfTrue="1">
      <formula>ISTEXT(AG15)</formula>
    </cfRule>
    <cfRule type="expression" dxfId="5774" priority="64">
      <formula>FIND("Agir",#REF!)</formula>
    </cfRule>
    <cfRule type="expression" dxfId="5773" priority="65">
      <formula>FIND("Réagir",#REF!)</formula>
    </cfRule>
  </conditionalFormatting>
  <conditionalFormatting sqref="AG15:AG16 AM16 AQ16 AV16">
    <cfRule type="expression" dxfId="5772" priority="303">
      <formula>FIND("Agir",#REF!)</formula>
    </cfRule>
    <cfRule type="expression" dxfId="5771" priority="304">
      <formula>FIND("Réagir",#REF!)</formula>
    </cfRule>
  </conditionalFormatting>
  <conditionalFormatting sqref="AG16:AG17 AM17 AQ17 AV17">
    <cfRule type="expression" dxfId="5770" priority="241">
      <formula>FIND("Agir",#REF!)</formula>
    </cfRule>
    <cfRule type="expression" dxfId="5769" priority="242">
      <formula>FIND("Réagir",#REF!)</formula>
    </cfRule>
  </conditionalFormatting>
  <conditionalFormatting sqref="AG17:AG18 AM18 AQ18 AV18">
    <cfRule type="expression" dxfId="5768" priority="180">
      <formula>FIND("Réagir",#REF!)</formula>
    </cfRule>
    <cfRule type="expression" dxfId="5767" priority="179">
      <formula>FIND("Agir",#REF!)</formula>
    </cfRule>
  </conditionalFormatting>
  <conditionalFormatting sqref="AG18">
    <cfRule type="expression" dxfId="5766" priority="171">
      <formula>FIND("Réagir",#REF!)</formula>
    </cfRule>
    <cfRule type="expression" dxfId="5765" priority="169" stopIfTrue="1">
      <formula>ISTEXT(AG18)</formula>
    </cfRule>
    <cfRule type="expression" dxfId="5764" priority="170">
      <formula>FIND("Agir",#REF!)</formula>
    </cfRule>
  </conditionalFormatting>
  <conditionalFormatting sqref="AM7:AM14 AQ7:AQ14 AV7:AV14 AG7:AG14">
    <cfRule type="expression" dxfId="5763" priority="432" stopIfTrue="1">
      <formula>ISTEXT(AG7)</formula>
    </cfRule>
  </conditionalFormatting>
  <conditionalFormatting sqref="AM7:AM14 AQ7:AQ14 AV7:AV14">
    <cfRule type="expression" dxfId="5762" priority="466">
      <formula>FIND("Réagir",#REF!)</formula>
    </cfRule>
    <cfRule type="expression" dxfId="5761" priority="465">
      <formula>FIND("Agir",#REF!)</formula>
    </cfRule>
  </conditionalFormatting>
  <conditionalFormatting sqref="AM7:AM15 AQ7:AQ15 AV7:AV15">
    <cfRule type="expression" dxfId="5760" priority="377">
      <formula>FIND("Agir",#REF!)</formula>
    </cfRule>
    <cfRule type="expression" dxfId="5759" priority="378">
      <formula>FIND("Réagir",#REF!)</formula>
    </cfRule>
  </conditionalFormatting>
  <conditionalFormatting sqref="AM15 AQ15 AV15 AG7:AG15">
    <cfRule type="expression" dxfId="5758" priority="364" stopIfTrue="1">
      <formula>ISTEXT(AG7)</formula>
    </cfRule>
  </conditionalFormatting>
  <conditionalFormatting sqref="AM15 AQ15 AV15 AG15">
    <cfRule type="expression" dxfId="5757" priority="72" stopIfTrue="1">
      <formula>ISTEXT(AG15)</formula>
    </cfRule>
  </conditionalFormatting>
  <conditionalFormatting sqref="AM15 AQ15 AV15">
    <cfRule type="expression" dxfId="5756" priority="71">
      <formula>FIND("Réagir",#REF!)</formula>
    </cfRule>
    <cfRule type="expression" dxfId="5755" priority="70">
      <formula>FIND("Agir",#REF!)</formula>
    </cfRule>
    <cfRule type="expression" dxfId="5754" priority="85">
      <formula>FIND("Agir",#REF!)</formula>
    </cfRule>
    <cfRule type="expression" dxfId="5753" priority="86">
      <formula>FIND("Réagir",#REF!)</formula>
    </cfRule>
  </conditionalFormatting>
  <conditionalFormatting sqref="AM15 AQ15 AV15:AY15 AG15 I15:J15">
    <cfRule type="containsText" dxfId="5752" priority="408" stopIfTrue="1" operator="containsText" text="Première">
      <formula>NOT(ISERROR(SEARCH("Première",I15)))</formula>
    </cfRule>
  </conditionalFormatting>
  <conditionalFormatting sqref="AM15:AM16 AQ15:AQ16 AV15:AV16">
    <cfRule type="expression" dxfId="5751" priority="315">
      <formula>FIND("Agir",#REF!)</formula>
    </cfRule>
    <cfRule type="expression" dxfId="5750" priority="316">
      <formula>FIND("Réagir",#REF!)</formula>
    </cfRule>
  </conditionalFormatting>
  <conditionalFormatting sqref="AM16 AQ16 AV16 AG15:AG16">
    <cfRule type="expression" dxfId="5749" priority="302" stopIfTrue="1">
      <formula>ISTEXT(AG15)</formula>
    </cfRule>
  </conditionalFormatting>
  <conditionalFormatting sqref="AM16 AQ16 AV16:AY16 AG16 I16:J16">
    <cfRule type="containsText" dxfId="5748" priority="346" stopIfTrue="1" operator="containsText" text="Première">
      <formula>NOT(ISERROR(SEARCH("Première",I16)))</formula>
    </cfRule>
  </conditionalFormatting>
  <conditionalFormatting sqref="AM16:AM17 AQ16:AQ17 AV16:AV17">
    <cfRule type="expression" dxfId="5747" priority="254">
      <formula>FIND("Réagir",#REF!)</formula>
    </cfRule>
    <cfRule type="expression" dxfId="5746" priority="253">
      <formula>FIND("Agir",#REF!)</formula>
    </cfRule>
  </conditionalFormatting>
  <conditionalFormatting sqref="AM17 AQ17 AV17 AG16:AG17">
    <cfRule type="expression" dxfId="5745" priority="240" stopIfTrue="1">
      <formula>ISTEXT(AG16)</formula>
    </cfRule>
  </conditionalFormatting>
  <conditionalFormatting sqref="AM17 AQ17 AV17:AY17 AG17 I17:J17">
    <cfRule type="containsText" dxfId="5744" priority="284" stopIfTrue="1" operator="containsText" text="Première">
      <formula>NOT(ISERROR(SEARCH("Première",I17)))</formula>
    </cfRule>
  </conditionalFormatting>
  <conditionalFormatting sqref="AM17:AM18 AQ17:AQ18 AV17:AV18">
    <cfRule type="expression" dxfId="5743" priority="191">
      <formula>FIND("Agir",#REF!)</formula>
    </cfRule>
    <cfRule type="expression" dxfId="5742" priority="192">
      <formula>FIND("Réagir",#REF!)</formula>
    </cfRule>
  </conditionalFormatting>
  <conditionalFormatting sqref="AM18 AQ18 AV18 AG17:AG18">
    <cfRule type="expression" dxfId="5741" priority="178" stopIfTrue="1">
      <formula>ISTEXT(AG17)</formula>
    </cfRule>
  </conditionalFormatting>
  <conditionalFormatting sqref="AM18 AQ18 AV18">
    <cfRule type="expression" dxfId="5740" priority="177">
      <formula>FIND("Réagir",#REF!)</formula>
    </cfRule>
    <cfRule type="expression" dxfId="5739" priority="176">
      <formula>FIND("Agir",#REF!)</formula>
    </cfRule>
  </conditionalFormatting>
  <conditionalFormatting sqref="AQ7:AQ14 AM7:AM14 AV7:AV14">
    <cfRule type="expression" dxfId="5738" priority="464" stopIfTrue="1">
      <formula>ISTEXT(AM7)</formula>
    </cfRule>
  </conditionalFormatting>
  <conditionalFormatting sqref="AQ7:AQ14">
    <cfRule type="expression" dxfId="5737" priority="461">
      <formula>FIND("Réagir",AV7)</formula>
    </cfRule>
    <cfRule type="expression" dxfId="5736" priority="459" stopIfTrue="1">
      <formula>ISTEXT(AQ7)</formula>
    </cfRule>
    <cfRule type="expression" dxfId="5735" priority="460">
      <formula>FIND("Agir",AV7)</formula>
    </cfRule>
  </conditionalFormatting>
  <conditionalFormatting sqref="AQ7:AQ15 AM7:AM15 AV7:AV15">
    <cfRule type="expression" dxfId="5734" priority="376" stopIfTrue="1">
      <formula>ISTEXT(AM7)</formula>
    </cfRule>
  </conditionalFormatting>
  <conditionalFormatting sqref="AQ8:AQ14">
    <cfRule type="expression" dxfId="5733" priority="438" stopIfTrue="1">
      <formula>ISTEXT(AQ8)</formula>
    </cfRule>
    <cfRule type="expression" dxfId="5732" priority="439">
      <formula>FIND("Agir",AV8)</formula>
    </cfRule>
    <cfRule type="expression" dxfId="5731" priority="440">
      <formula>FIND("Réagir",AV8)</formula>
    </cfRule>
  </conditionalFormatting>
  <conditionalFormatting sqref="AQ10:AQ14">
    <cfRule type="expression" dxfId="5730" priority="128">
      <formula>FIND("Réagir",AV10)</formula>
    </cfRule>
    <cfRule type="expression" dxfId="5729" priority="127">
      <formula>FIND("Agir",AV10)</formula>
    </cfRule>
  </conditionalFormatting>
  <conditionalFormatting sqref="AQ10:AQ15 AM15 AV15">
    <cfRule type="expression" dxfId="5728" priority="84" stopIfTrue="1">
      <formula>ISTEXT(AM10)</formula>
    </cfRule>
  </conditionalFormatting>
  <conditionalFormatting sqref="AQ15">
    <cfRule type="expression" dxfId="5727" priority="83">
      <formula>FIND("Réagir",AV15)</formula>
    </cfRule>
    <cfRule type="expression" dxfId="5726" priority="82">
      <formula>FIND("Agir",AV15)</formula>
    </cfRule>
    <cfRule type="expression" dxfId="5725" priority="81" stopIfTrue="1">
      <formula>ISTEXT(AQ15)</formula>
    </cfRule>
    <cfRule type="expression" dxfId="5724" priority="80">
      <formula>FIND("Réagir",AV15)</formula>
    </cfRule>
    <cfRule type="expression" dxfId="5723" priority="372">
      <formula>FIND("Réagir",AV15)</formula>
    </cfRule>
    <cfRule type="expression" dxfId="5722" priority="371">
      <formula>FIND("Agir",AV15)</formula>
    </cfRule>
    <cfRule type="expression" dxfId="5721" priority="370" stopIfTrue="1">
      <formula>ISTEXT(AQ15)</formula>
    </cfRule>
    <cfRule type="expression" dxfId="5720" priority="78" stopIfTrue="1">
      <formula>ISTEXT(AQ15)</formula>
    </cfRule>
    <cfRule type="expression" dxfId="5719" priority="79">
      <formula>FIND("Agir",AV15)</formula>
    </cfRule>
    <cfRule type="expression" dxfId="5718" priority="375">
      <formula>FIND("Réagir",AV15)</formula>
    </cfRule>
    <cfRule type="expression" dxfId="5717" priority="374">
      <formula>FIND("Agir",AV15)</formula>
    </cfRule>
    <cfRule type="expression" dxfId="5716" priority="373" stopIfTrue="1">
      <formula>ISTEXT(AQ15)</formula>
    </cfRule>
  </conditionalFormatting>
  <conditionalFormatting sqref="AQ15:AQ16 AM15:AM16 AV15:AV16">
    <cfRule type="expression" dxfId="5715" priority="314" stopIfTrue="1">
      <formula>ISTEXT(AM15)</formula>
    </cfRule>
  </conditionalFormatting>
  <conditionalFormatting sqref="AQ16">
    <cfRule type="expression" dxfId="5714" priority="309">
      <formula>FIND("Agir",AV16)</formula>
    </cfRule>
    <cfRule type="expression" dxfId="5713" priority="312">
      <formula>FIND("Agir",AV16)</formula>
    </cfRule>
    <cfRule type="expression" dxfId="5712" priority="313">
      <formula>FIND("Réagir",AV16)</formula>
    </cfRule>
    <cfRule type="expression" dxfId="5711" priority="308" stopIfTrue="1">
      <formula>ISTEXT(AQ16)</formula>
    </cfRule>
    <cfRule type="expression" dxfId="5710" priority="310">
      <formula>FIND("Réagir",AV16)</formula>
    </cfRule>
    <cfRule type="expression" dxfId="5709" priority="311" stopIfTrue="1">
      <formula>ISTEXT(AQ16)</formula>
    </cfRule>
  </conditionalFormatting>
  <conditionalFormatting sqref="AQ16:AQ17 AM16:AM17 AV16:AV17">
    <cfRule type="expression" dxfId="5708" priority="252" stopIfTrue="1">
      <formula>ISTEXT(AM16)</formula>
    </cfRule>
  </conditionalFormatting>
  <conditionalFormatting sqref="AQ17">
    <cfRule type="expression" dxfId="5707" priority="247">
      <formula>FIND("Agir",AV17)</formula>
    </cfRule>
    <cfRule type="expression" dxfId="5706" priority="246" stopIfTrue="1">
      <formula>ISTEXT(AQ17)</formula>
    </cfRule>
    <cfRule type="expression" dxfId="5705" priority="251">
      <formula>FIND("Réagir",AV17)</formula>
    </cfRule>
    <cfRule type="expression" dxfId="5704" priority="250">
      <formula>FIND("Agir",AV17)</formula>
    </cfRule>
    <cfRule type="expression" dxfId="5703" priority="249" stopIfTrue="1">
      <formula>ISTEXT(AQ17)</formula>
    </cfRule>
    <cfRule type="expression" dxfId="5702" priority="248">
      <formula>FIND("Réagir",AV17)</formula>
    </cfRule>
  </conditionalFormatting>
  <conditionalFormatting sqref="AQ17:AQ18 AM17:AM18 AV17:AV18">
    <cfRule type="expression" dxfId="5701" priority="190" stopIfTrue="1">
      <formula>ISTEXT(AM17)</formula>
    </cfRule>
  </conditionalFormatting>
  <conditionalFormatting sqref="AQ18">
    <cfRule type="expression" dxfId="5700" priority="189">
      <formula>FIND("Réagir",AV18)</formula>
    </cfRule>
    <cfRule type="expression" dxfId="5699" priority="188">
      <formula>FIND("Agir",AV18)</formula>
    </cfRule>
    <cfRule type="expression" dxfId="5698" priority="187" stopIfTrue="1">
      <formula>ISTEXT(AQ18)</formula>
    </cfRule>
    <cfRule type="expression" dxfId="5697" priority="186">
      <formula>FIND("Réagir",AV18)</formula>
    </cfRule>
    <cfRule type="expression" dxfId="5696" priority="185">
      <formula>FIND("Agir",AV18)</formula>
    </cfRule>
    <cfRule type="expression" dxfId="5695" priority="184" stopIfTrue="1">
      <formula>ISTEXT(AQ18)</formula>
    </cfRule>
  </conditionalFormatting>
  <conditionalFormatting sqref="AV15 AM15 AQ15">
    <cfRule type="expression" dxfId="5694" priority="69" stopIfTrue="1">
      <formula>ISTEXT(AM15)</formula>
    </cfRule>
  </conditionalFormatting>
  <conditionalFormatting sqref="AV18 AM18 AQ18">
    <cfRule type="expression" dxfId="5693" priority="175" stopIfTrue="1">
      <formula>ISTEXT(AM18)</formula>
    </cfRule>
  </conditionalFormatting>
  <conditionalFormatting sqref="AV7:AY18">
    <cfRule type="expression" dxfId="5692" priority="167">
      <formula>FIND("Agir",#REF!)</formula>
    </cfRule>
    <cfRule type="expression" dxfId="5691" priority="168">
      <formula>FIND("Réagir",#REF!)</formula>
    </cfRule>
    <cfRule type="expression" dxfId="5690" priority="166" stopIfTrue="1">
      <formula>ISTEXT(AV7)</formula>
    </cfRule>
  </conditionalFormatting>
  <conditionalFormatting sqref="AV15:AY15">
    <cfRule type="expression" dxfId="5689" priority="62">
      <formula>FIND("Réagir",#REF!)</formula>
    </cfRule>
    <cfRule type="expression" dxfId="5688" priority="61">
      <formula>FIND("Agir",#REF!)</formula>
    </cfRule>
    <cfRule type="expression" dxfId="5687" priority="60" stopIfTrue="1">
      <formula>ISTEXT(AV15)</formula>
    </cfRule>
  </conditionalFormatting>
  <conditionalFormatting sqref="AW4:AX4">
    <cfRule type="containsText" dxfId="5686" priority="46" stopIfTrue="1" operator="containsText" text="Seconde">
      <formula>NOT(ISERROR(SEARCH("Seconde",AW4)))</formula>
    </cfRule>
    <cfRule type="containsText" dxfId="5685" priority="45" stopIfTrue="1" operator="containsText" text="Première">
      <formula>NOT(ISERROR(SEARCH("Première",AW4)))</formula>
    </cfRule>
    <cfRule type="containsText" dxfId="5684" priority="47" stopIfTrue="1" operator="containsText" text="Terme">
      <formula>NOT(ISERROR(SEARCH("Terme",AW4)))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8" xr:uid="{00000000-0002-0000-0A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8" xr:uid="{00000000-0002-0000-0A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8" xr:uid="{00000000-0002-0000-0A00-000002000000}">
      <formula1>$M$1:$P$1</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AY14"/>
  <sheetViews>
    <sheetView zoomScale="70" zoomScaleNormal="70" workbookViewId="0">
      <selection activeCell="B2" sqref="B2:G2"/>
    </sheetView>
  </sheetViews>
  <sheetFormatPr defaultColWidth="10.7109375" defaultRowHeight="11.45"/>
  <cols>
    <col min="1" max="1" width="1.42578125" style="205" customWidth="1"/>
    <col min="2" max="2" width="5.5703125" style="297"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214</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61" t="s">
        <v>62</v>
      </c>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3"/>
    </row>
    <row r="7" spans="1:51" s="233" customFormat="1" ht="114" customHeight="1">
      <c r="A7" s="226"/>
      <c r="B7" s="260" t="s">
        <v>215</v>
      </c>
      <c r="C7" s="194" t="s">
        <v>216</v>
      </c>
      <c r="D7" s="85"/>
      <c r="E7" s="86"/>
      <c r="F7" s="87"/>
      <c r="G7" s="87"/>
      <c r="H7" s="88"/>
      <c r="I7" s="88"/>
      <c r="J7" s="228" t="str">
        <f>S7</f>
        <v/>
      </c>
      <c r="K7" s="229">
        <f>E7*10+F7</f>
        <v>0</v>
      </c>
      <c r="L7" s="229" t="b">
        <f>OR(K7=31)</f>
        <v>0</v>
      </c>
      <c r="M7" s="229" t="b">
        <f>OR(K7=21,K7=32)</f>
        <v>0</v>
      </c>
      <c r="N7" s="229" t="b">
        <f>OR(K7=22,K7=33)</f>
        <v>0</v>
      </c>
      <c r="O7" s="229" t="b">
        <f>OR(K7=11,K7=12)</f>
        <v>0</v>
      </c>
      <c r="P7" s="229" t="b">
        <f>OR(K7=23,K7=34)</f>
        <v>0</v>
      </c>
      <c r="Q7" s="229" t="b">
        <f>OR(K7=13,K7=14,K7=24)</f>
        <v>0</v>
      </c>
      <c r="R7" s="229" t="b">
        <f>OR(K7=1,K7=2,K7=3,K7=4)</f>
        <v>0</v>
      </c>
      <c r="S7" s="230" t="str">
        <f t="shared" ref="S7:S14" si="0">IF(COUNTA(E7:F7)&lt;2,"",(IF(L7=TRUE,$L$5,IF(M7=TRUE,$M$5,IF(N7=TRUE,$N$5,IF(O7=TRUE,$O$5,IF(P7=TRUE,$P$5,IF(Q7=TRUE,$Q$5,IF(R7=TRUE,$R$5,0)))))))))</f>
        <v/>
      </c>
      <c r="T7" s="231" t="str">
        <f t="shared" ref="T7:T14" si="1">IF(COUNTA(E7:F7)&lt;2,"",(IF(L7=TRUE,6,IF(M7=TRUE,5,IF(N7=TRUE,4,IF(O7=TRUE,3,IF(P7=TRUE,2,IF(Q7=TRUE,1,IF(R7=TRUE,0,0)))))))))</f>
        <v/>
      </c>
      <c r="U7" s="232" t="e">
        <f t="shared" ref="U7:U14" si="2">T7*10+H7</f>
        <v>#VALUE!</v>
      </c>
      <c r="V7" s="229" t="e">
        <f>OR(U7=61,U7=62,U7=63)</f>
        <v>#VALUE!</v>
      </c>
      <c r="W7" s="229" t="e">
        <f>OR(U7=51,U7=52)</f>
        <v>#VALUE!</v>
      </c>
      <c r="X7" s="229" t="e">
        <f>OR(U7=31,U7=41,U7=42,U7=53)</f>
        <v>#VALUE!</v>
      </c>
      <c r="Y7" s="229" t="e">
        <f>OR(U7=21,U7=32)</f>
        <v>#VALUE!</v>
      </c>
      <c r="Z7" s="229" t="e">
        <f>AND(V7=FALSE,W7=FALSE,X7=FALSE,Y7=FALSE)</f>
        <v>#VALUE!</v>
      </c>
      <c r="AA7" s="115" t="str">
        <f>IF(COUNTA(E7:F7:H7)&lt;3,"",(IF(V7=TRUE,$V$5,IF(W7=TRUE,$W$5,IF(X7=TRUE,$X$5,IF(Y7=TRUE,$Y$5,"Non"))))))</f>
        <v/>
      </c>
      <c r="AB7" s="229" t="e">
        <f>OR(U7=61,U7=62,U7=51,U7=52)</f>
        <v>#VALUE!</v>
      </c>
      <c r="AC7" s="229" t="e">
        <f>OR(U7=41,U7=42)</f>
        <v>#VALUE!</v>
      </c>
      <c r="AD7" s="229" t="e">
        <f>OR(U7=31,U7=32,U7=63,U7=64,U7=53,U7=54,)</f>
        <v>#VALUE!</v>
      </c>
      <c r="AE7" s="229" t="e">
        <f>OR(U7=21,U7=22,)</f>
        <v>#VALUE!</v>
      </c>
      <c r="AF7" s="229" t="e">
        <f>OR(U7=11,U7=12,U7=13,U7=23,)</f>
        <v>#VALUE!</v>
      </c>
      <c r="AG7" s="115" t="str">
        <f>IF(COUNTA(E7:F7:H7)&lt;3,"",(IF(AB7=TRUE,$AB$5,IF(AC7=TRUE,$AC$5,IF(AD7=TRUE,$AD$5,IF(AE7=TRUE,$AE$5,IF(AF7=TRUE,$AF$5,"Aucune")))))))</f>
        <v/>
      </c>
      <c r="AH7" s="229" t="e">
        <f>OR(U7=62,U7=52,U7=42)</f>
        <v>#VALUE!</v>
      </c>
      <c r="AI7" s="229" t="e">
        <f>OR(U7=63,U7=53,U7=43,U7=64,U7=54)</f>
        <v>#VALUE!</v>
      </c>
      <c r="AJ7" s="229" t="e">
        <f>OR(U7=61,U7=51,U7=41)</f>
        <v>#VALUE!</v>
      </c>
      <c r="AK7" s="229" t="e">
        <f>OR(U7=44,U7=32,U7=33,U7=34)</f>
        <v>#VALUE!</v>
      </c>
      <c r="AL7" s="229" t="e">
        <f>OR(U7=22,U7=23,U7=24,U7=12,U7=13,U7=14)</f>
        <v>#VALUE!</v>
      </c>
      <c r="AM7" s="115" t="str">
        <f>IF(COUNTA(E7:F7:H7)&lt;3,"",(IF(AH7=TRUE,$AH$5,IF(AI7=TRUE,$AI$5,IF(AJ7=TRUE,$AJ$5,IF(AK7=TRUE,$AK$5,IF(AL7=TRUE,$AL$5,"Aucune")))))))</f>
        <v/>
      </c>
      <c r="AN7" s="229" t="e">
        <f>OR(U7=61,U7=62,U7=63,U7=51,U7=52,U7=53)</f>
        <v>#VALUE!</v>
      </c>
      <c r="AO7" s="229" t="e">
        <f>OR(U7=41,U7=42,U7=43,U7=31,U7=32,U7=33)</f>
        <v>#VALUE!</v>
      </c>
      <c r="AP7" s="229" t="e">
        <f>OR(U7=21,U7=22,U7=23,U7=11,U7=12,U7=13)</f>
        <v>#VALUE!</v>
      </c>
      <c r="AQ7" s="115" t="str">
        <f>IF(COUNTA(E7:F7:H7)&lt;3,"",(IF(AN7=TRUE,$AN$5,IF(AO7=TRUE,$AO$5,IF(AP7=TRUE,$AP$5,"Aucune action requise")))))</f>
        <v/>
      </c>
      <c r="AR7" s="229" t="e">
        <f>OR(U7=61,U7=51,U7=41,U7=31,U7=21)</f>
        <v>#VALUE!</v>
      </c>
      <c r="AS7" s="229" t="e">
        <f>OR(U7=62,U7=52,U7=42,U7=32,U7=22,U7=63,U7=53)</f>
        <v>#VALUE!</v>
      </c>
      <c r="AT7" s="229" t="e">
        <f>OR(U7=43,U7=33,U7=23,U7=34,U7=24)</f>
        <v>#VALUE!</v>
      </c>
      <c r="AU7" s="229" t="e">
        <f>OR(U7=64,U7=54,U7=44)</f>
        <v>#VALUE!</v>
      </c>
      <c r="AV7" s="115" t="str">
        <f>IF(COUNTA(E7:F7:H7)&lt;3,"",(IF(AR7=TRUE,$AR$5,IF(AS7=TRUE,$AS$5,IF(AT7=TRUE,$AT$5,IF(AU7=TRUE,$AU$5,"Aucun"))))))</f>
        <v/>
      </c>
      <c r="AW7" s="116"/>
      <c r="AX7" s="89"/>
      <c r="AY7" s="117"/>
    </row>
    <row r="8" spans="1:51" s="233" customFormat="1" ht="114" customHeight="1">
      <c r="A8" s="226"/>
      <c r="B8" s="471" t="s">
        <v>217</v>
      </c>
      <c r="C8" s="472" t="s">
        <v>218</v>
      </c>
      <c r="D8" s="457"/>
      <c r="E8" s="458"/>
      <c r="F8" s="459"/>
      <c r="G8" s="459"/>
      <c r="H8" s="460"/>
      <c r="I8" s="460"/>
      <c r="J8" s="461" t="str">
        <f t="shared" ref="J8" si="3">S8</f>
        <v/>
      </c>
      <c r="K8" s="462">
        <f t="shared" ref="K8" si="4">E8*10+F8</f>
        <v>0</v>
      </c>
      <c r="L8" s="462" t="b">
        <f t="shared" ref="L8" si="5">OR(K8=31)</f>
        <v>0</v>
      </c>
      <c r="M8" s="462" t="b">
        <f t="shared" ref="M8" si="6">OR(K8=21,K8=32)</f>
        <v>0</v>
      </c>
      <c r="N8" s="462" t="b">
        <f t="shared" ref="N8" si="7">OR(K8=22,K8=33)</f>
        <v>0</v>
      </c>
      <c r="O8" s="462" t="b">
        <f t="shared" ref="O8" si="8">OR(K8=11,K8=12)</f>
        <v>0</v>
      </c>
      <c r="P8" s="462" t="b">
        <f t="shared" ref="P8" si="9">OR(K8=23,K8=34)</f>
        <v>0</v>
      </c>
      <c r="Q8" s="462" t="b">
        <f t="shared" ref="Q8" si="10">OR(K8=13,K8=14,K8=24)</f>
        <v>0</v>
      </c>
      <c r="R8" s="462" t="b">
        <f t="shared" ref="R8" si="11">OR(K8=1,K8=2,K8=3,K8=4)</f>
        <v>0</v>
      </c>
      <c r="S8" s="463" t="str">
        <f t="shared" si="0"/>
        <v/>
      </c>
      <c r="T8" s="464" t="str">
        <f t="shared" si="1"/>
        <v/>
      </c>
      <c r="U8" s="465" t="e">
        <f t="shared" si="2"/>
        <v>#VALUE!</v>
      </c>
      <c r="V8" s="462" t="e">
        <f t="shared" ref="V8" si="12">OR(U8=61,U8=62,U8=63)</f>
        <v>#VALUE!</v>
      </c>
      <c r="W8" s="462" t="e">
        <f t="shared" ref="W8" si="13">OR(U8=51,U8=52)</f>
        <v>#VALUE!</v>
      </c>
      <c r="X8" s="462" t="e">
        <f t="shared" ref="X8" si="14">OR(U8=31,U8=41,U8=42,U8=53)</f>
        <v>#VALUE!</v>
      </c>
      <c r="Y8" s="462" t="e">
        <f t="shared" ref="Y8" si="15">OR(U8=21,U8=32)</f>
        <v>#VALUE!</v>
      </c>
      <c r="Z8" s="462" t="e">
        <f t="shared" ref="Z8" si="16">AND(V8=FALSE,W8=FALSE,X8=FALSE,Y8=FALSE)</f>
        <v>#VALUE!</v>
      </c>
      <c r="AA8" s="466" t="str">
        <f>IF(COUNTA(E8:F8:H8)&lt;3,"",(IF(V8=TRUE,$V$5,IF(W8=TRUE,$W$5,IF(X8=TRUE,$X$5,IF(Y8=TRUE,$Y$5,"Non"))))))</f>
        <v/>
      </c>
      <c r="AB8" s="462" t="e">
        <f t="shared" ref="AB8" si="17">OR(U8=61,U8=62,U8=51,U8=52)</f>
        <v>#VALUE!</v>
      </c>
      <c r="AC8" s="462" t="e">
        <f t="shared" ref="AC8" si="18">OR(U8=41,U8=42)</f>
        <v>#VALUE!</v>
      </c>
      <c r="AD8" s="462" t="e">
        <f t="shared" ref="AD8" si="19">OR(U8=31,U8=32,U8=63,U8=64,U8=53,U8=54,)</f>
        <v>#VALUE!</v>
      </c>
      <c r="AE8" s="462" t="e">
        <f t="shared" ref="AE8" si="20">OR(U8=21,U8=22,)</f>
        <v>#VALUE!</v>
      </c>
      <c r="AF8" s="462" t="e">
        <f t="shared" ref="AF8" si="21">OR(U8=11,U8=12,U8=13,U8=23,)</f>
        <v>#VALUE!</v>
      </c>
      <c r="AG8" s="466" t="str">
        <f>IF(COUNTA(E8:F8:H8)&lt;3,"",(IF(AB8=TRUE,$AB$5,IF(AC8=TRUE,$AC$5,IF(AD8=TRUE,$AD$5,IF(AE8=TRUE,$AE$5,IF(AF8=TRUE,$AF$5,"Aucune")))))))</f>
        <v/>
      </c>
      <c r="AH8" s="462" t="e">
        <f t="shared" ref="AH8" si="22">OR(U8=62,U8=52,U8=42)</f>
        <v>#VALUE!</v>
      </c>
      <c r="AI8" s="462" t="e">
        <f t="shared" ref="AI8" si="23">OR(U8=63,U8=53,U8=43,U8=64,U8=54)</f>
        <v>#VALUE!</v>
      </c>
      <c r="AJ8" s="462" t="e">
        <f t="shared" ref="AJ8" si="24">OR(U8=61,U8=51,U8=41)</f>
        <v>#VALUE!</v>
      </c>
      <c r="AK8" s="462" t="e">
        <f t="shared" ref="AK8" si="25">OR(U8=44,U8=32,U8=33,U8=34)</f>
        <v>#VALUE!</v>
      </c>
      <c r="AL8" s="462" t="e">
        <f t="shared" ref="AL8" si="26">OR(U8=22,U8=23,U8=24,U8=12,U8=13,U8=14)</f>
        <v>#VALUE!</v>
      </c>
      <c r="AM8" s="466" t="str">
        <f>IF(COUNTA(E8:F8:H8)&lt;3,"",(IF(AH8=TRUE,$AH$5,IF(AI8=TRUE,$AI$5,IF(AJ8=TRUE,$AJ$5,IF(AK8=TRUE,$AK$5,IF(AL8=TRUE,$AL$5,"Aucune")))))))</f>
        <v/>
      </c>
      <c r="AN8" s="462" t="e">
        <f t="shared" ref="AN8" si="27">OR(U8=61,U8=62,U8=63,U8=51,U8=52,U8=53)</f>
        <v>#VALUE!</v>
      </c>
      <c r="AO8" s="462" t="e">
        <f t="shared" ref="AO8" si="28">OR(U8=41,U8=42,U8=43,U8=31,U8=32,U8=33)</f>
        <v>#VALUE!</v>
      </c>
      <c r="AP8" s="462" t="e">
        <f t="shared" ref="AP8" si="29">OR(U8=21,U8=22,U8=23,U8=11,U8=12,U8=13)</f>
        <v>#VALUE!</v>
      </c>
      <c r="AQ8" s="466" t="str">
        <f>IF(COUNTA(E8:F8:H8)&lt;3,"",(IF(AN8=TRUE,$AN$5,IF(AO8=TRUE,$AO$5,IF(AP8=TRUE,$AP$5,"Aucune action requise")))))</f>
        <v/>
      </c>
      <c r="AR8" s="462" t="e">
        <f t="shared" ref="AR8" si="30">OR(U8=61,U8=51,U8=41,U8=31,U8=21)</f>
        <v>#VALUE!</v>
      </c>
      <c r="AS8" s="462" t="e">
        <f t="shared" ref="AS8" si="31">OR(U8=62,U8=52,U8=42,U8=32,U8=22,U8=63,U8=53)</f>
        <v>#VALUE!</v>
      </c>
      <c r="AT8" s="462" t="e">
        <f t="shared" ref="AT8" si="32">OR(U8=43,U8=33,U8=23,U8=34,U8=24)</f>
        <v>#VALUE!</v>
      </c>
      <c r="AU8" s="462" t="e">
        <f t="shared" ref="AU8" si="33">OR(U8=64,U8=54,U8=44)</f>
        <v>#VALUE!</v>
      </c>
      <c r="AV8" s="466" t="str">
        <f>IF(COUNTA(E8:F8:H8)&lt;3,"",(IF(AR8=TRUE,$AR$5,IF(AS8=TRUE,$AS$5,IF(AT8=TRUE,$AT$5,IF(AU8=TRUE,$AU$5,"Aucun"))))))</f>
        <v/>
      </c>
      <c r="AW8" s="467"/>
      <c r="AX8" s="468"/>
      <c r="AY8" s="142"/>
    </row>
    <row r="9" spans="1:51" s="233" customFormat="1" ht="114" customHeight="1">
      <c r="A9" s="226"/>
      <c r="B9" s="261" t="s">
        <v>219</v>
      </c>
      <c r="C9" s="159" t="s">
        <v>220</v>
      </c>
      <c r="D9" s="80"/>
      <c r="E9" s="31"/>
      <c r="F9" s="32"/>
      <c r="G9" s="32"/>
      <c r="H9" s="33"/>
      <c r="I9" s="33"/>
      <c r="J9" s="236" t="str">
        <f t="shared" ref="J9:J13" si="34">S9</f>
        <v/>
      </c>
      <c r="K9" s="237">
        <f t="shared" ref="K9:K13" si="35">E9*10+F9</f>
        <v>0</v>
      </c>
      <c r="L9" s="237" t="b">
        <f t="shared" ref="L9:L13" si="36">OR(K9=31)</f>
        <v>0</v>
      </c>
      <c r="M9" s="237" t="b">
        <f t="shared" ref="M9:M13" si="37">OR(K9=21,K9=32)</f>
        <v>0</v>
      </c>
      <c r="N9" s="237" t="b">
        <f t="shared" ref="N9:N13" si="38">OR(K9=22,K9=33)</f>
        <v>0</v>
      </c>
      <c r="O9" s="237" t="b">
        <f t="shared" ref="O9:O13" si="39">OR(K9=11,K9=12)</f>
        <v>0</v>
      </c>
      <c r="P9" s="237" t="b">
        <f t="shared" ref="P9:P13" si="40">OR(K9=23,K9=34)</f>
        <v>0</v>
      </c>
      <c r="Q9" s="237" t="b">
        <f t="shared" ref="Q9:Q13" si="41">OR(K9=13,K9=14,K9=24)</f>
        <v>0</v>
      </c>
      <c r="R9" s="237" t="b">
        <f t="shared" ref="R9:R13" si="42">OR(K9=1,K9=2,K9=3,K9=4)</f>
        <v>0</v>
      </c>
      <c r="S9" s="238" t="str">
        <f t="shared" si="0"/>
        <v/>
      </c>
      <c r="T9" s="239" t="str">
        <f t="shared" si="1"/>
        <v/>
      </c>
      <c r="U9" s="240" t="e">
        <f t="shared" si="2"/>
        <v>#VALUE!</v>
      </c>
      <c r="V9" s="237" t="e">
        <f t="shared" ref="V9:V13" si="43">OR(U9=61,U9=62,U9=63)</f>
        <v>#VALUE!</v>
      </c>
      <c r="W9" s="237" t="e">
        <f t="shared" ref="W9:W13" si="44">OR(U9=51,U9=52)</f>
        <v>#VALUE!</v>
      </c>
      <c r="X9" s="237" t="e">
        <f t="shared" ref="X9:X13" si="45">OR(U9=31,U9=41,U9=42,U9=53)</f>
        <v>#VALUE!</v>
      </c>
      <c r="Y9" s="237" t="e">
        <f t="shared" ref="Y9:Y13" si="46">OR(U9=21,U9=32)</f>
        <v>#VALUE!</v>
      </c>
      <c r="Z9" s="237" t="e">
        <f t="shared" ref="Z9:Z13" si="47">AND(V9=FALSE,W9=FALSE,X9=FALSE,Y9=FALSE)</f>
        <v>#VALUE!</v>
      </c>
      <c r="AA9" s="121" t="str">
        <f>IF(COUNTA(E9:F9:H9)&lt;3,"",(IF(V9=TRUE,$V$5,IF(W9=TRUE,$W$5,IF(X9=TRUE,$X$5,IF(Y9=TRUE,$Y$5,"Non"))))))</f>
        <v/>
      </c>
      <c r="AB9" s="237" t="e">
        <f t="shared" ref="AB9:AB13" si="48">OR(U9=61,U9=62,U9=51,U9=52)</f>
        <v>#VALUE!</v>
      </c>
      <c r="AC9" s="237" t="e">
        <f t="shared" ref="AC9:AC13" si="49">OR(U9=41,U9=42)</f>
        <v>#VALUE!</v>
      </c>
      <c r="AD9" s="237" t="e">
        <f t="shared" ref="AD9:AD13" si="50">OR(U9=31,U9=32,U9=63,U9=64,U9=53,U9=54,)</f>
        <v>#VALUE!</v>
      </c>
      <c r="AE9" s="237" t="e">
        <f t="shared" ref="AE9:AE13" si="51">OR(U9=21,U9=22,)</f>
        <v>#VALUE!</v>
      </c>
      <c r="AF9" s="237" t="e">
        <f t="shared" ref="AF9:AF13" si="52">OR(U9=11,U9=12,U9=13,U9=23,)</f>
        <v>#VALUE!</v>
      </c>
      <c r="AG9" s="121" t="str">
        <f>IF(COUNTA(E9:F9:H9)&lt;3,"",(IF(AB9=TRUE,$AB$5,IF(AC9=TRUE,$AC$5,IF(AD9=TRUE,$AD$5,IF(AE9=TRUE,$AE$5,IF(AF9=TRUE,$AF$5,"Aucune")))))))</f>
        <v/>
      </c>
      <c r="AH9" s="237" t="e">
        <f t="shared" ref="AH9:AH13" si="53">OR(U9=62,U9=52,U9=42)</f>
        <v>#VALUE!</v>
      </c>
      <c r="AI9" s="237" t="e">
        <f t="shared" ref="AI9:AI13" si="54">OR(U9=63,U9=53,U9=43,U9=64,U9=54)</f>
        <v>#VALUE!</v>
      </c>
      <c r="AJ9" s="237" t="e">
        <f t="shared" ref="AJ9:AJ13" si="55">OR(U9=61,U9=51,U9=41)</f>
        <v>#VALUE!</v>
      </c>
      <c r="AK9" s="237" t="e">
        <f t="shared" ref="AK9:AK13" si="56">OR(U9=44,U9=32,U9=33,U9=34)</f>
        <v>#VALUE!</v>
      </c>
      <c r="AL9" s="237" t="e">
        <f t="shared" ref="AL9:AL13" si="57">OR(U9=22,U9=23,U9=24,U9=12,U9=13,U9=14)</f>
        <v>#VALUE!</v>
      </c>
      <c r="AM9" s="121" t="str">
        <f>IF(COUNTA(E9:F9:H9)&lt;3,"",(IF(AH9=TRUE,$AH$5,IF(AI9=TRUE,$AI$5,IF(AJ9=TRUE,$AJ$5,IF(AK9=TRUE,$AK$5,IF(AL9=TRUE,$AL$5,"Aucune")))))))</f>
        <v/>
      </c>
      <c r="AN9" s="237" t="e">
        <f t="shared" ref="AN9:AN13" si="58">OR(U9=61,U9=62,U9=63,U9=51,U9=52,U9=53)</f>
        <v>#VALUE!</v>
      </c>
      <c r="AO9" s="237" t="e">
        <f t="shared" ref="AO9:AO13" si="59">OR(U9=41,U9=42,U9=43,U9=31,U9=32,U9=33)</f>
        <v>#VALUE!</v>
      </c>
      <c r="AP9" s="237" t="e">
        <f t="shared" ref="AP9:AP13" si="60">OR(U9=21,U9=22,U9=23,U9=11,U9=12,U9=13)</f>
        <v>#VALUE!</v>
      </c>
      <c r="AQ9" s="121" t="str">
        <f>IF(COUNTA(E9:F9:H9)&lt;3,"",(IF(AN9=TRUE,$AN$5,IF(AO9=TRUE,$AO$5,IF(AP9=TRUE,$AP$5,"Aucune action requise")))))</f>
        <v/>
      </c>
      <c r="AR9" s="237" t="e">
        <f t="shared" ref="AR9:AR13" si="61">OR(U9=61,U9=51,U9=41,U9=31,U9=21)</f>
        <v>#VALUE!</v>
      </c>
      <c r="AS9" s="237" t="e">
        <f t="shared" ref="AS9:AS13" si="62">OR(U9=62,U9=52,U9=42,U9=32,U9=22,U9=63,U9=53)</f>
        <v>#VALUE!</v>
      </c>
      <c r="AT9" s="237" t="e">
        <f t="shared" ref="AT9:AT13" si="63">OR(U9=43,U9=33,U9=23,U9=34,U9=24)</f>
        <v>#VALUE!</v>
      </c>
      <c r="AU9" s="237" t="e">
        <f t="shared" ref="AU9:AU13" si="64">OR(U9=64,U9=54,U9=44)</f>
        <v>#VALUE!</v>
      </c>
      <c r="AV9" s="121" t="str">
        <f>IF(COUNTA(E9:F9:H9)&lt;3,"",(IF(AR9=TRUE,$AR$5,IF(AS9=TRUE,$AS$5,IF(AT9=TRUE,$AT$5,IF(AU9=TRUE,$AU$5,"Aucun"))))))</f>
        <v/>
      </c>
      <c r="AW9" s="122"/>
      <c r="AX9" s="34"/>
      <c r="AY9" s="123"/>
    </row>
    <row r="10" spans="1:51" s="233" customFormat="1" ht="114" customHeight="1">
      <c r="A10" s="226"/>
      <c r="B10" s="471" t="s">
        <v>221</v>
      </c>
      <c r="C10" s="485" t="s">
        <v>222</v>
      </c>
      <c r="D10" s="457"/>
      <c r="E10" s="458"/>
      <c r="F10" s="459"/>
      <c r="G10" s="459"/>
      <c r="H10" s="460"/>
      <c r="I10" s="460"/>
      <c r="J10" s="461" t="str">
        <f t="shared" ref="J10" si="65">S10</f>
        <v/>
      </c>
      <c r="K10" s="462">
        <f t="shared" ref="K10" si="66">E10*10+F10</f>
        <v>0</v>
      </c>
      <c r="L10" s="462" t="b">
        <f t="shared" ref="L10" si="67">OR(K10=31)</f>
        <v>0</v>
      </c>
      <c r="M10" s="462" t="b">
        <f t="shared" ref="M10" si="68">OR(K10=21,K10=32)</f>
        <v>0</v>
      </c>
      <c r="N10" s="462" t="b">
        <f t="shared" ref="N10" si="69">OR(K10=22,K10=33)</f>
        <v>0</v>
      </c>
      <c r="O10" s="462" t="b">
        <f t="shared" ref="O10" si="70">OR(K10=11,K10=12)</f>
        <v>0</v>
      </c>
      <c r="P10" s="462" t="b">
        <f t="shared" ref="P10" si="71">OR(K10=23,K10=34)</f>
        <v>0</v>
      </c>
      <c r="Q10" s="462" t="b">
        <f t="shared" ref="Q10" si="72">OR(K10=13,K10=14,K10=24)</f>
        <v>0</v>
      </c>
      <c r="R10" s="462" t="b">
        <f t="shared" ref="R10" si="73">OR(K10=1,K10=2,K10=3,K10=4)</f>
        <v>0</v>
      </c>
      <c r="S10" s="463" t="str">
        <f t="shared" si="0"/>
        <v/>
      </c>
      <c r="T10" s="464" t="str">
        <f t="shared" si="1"/>
        <v/>
      </c>
      <c r="U10" s="465" t="e">
        <f t="shared" si="2"/>
        <v>#VALUE!</v>
      </c>
      <c r="V10" s="462" t="e">
        <f t="shared" ref="V10" si="74">OR(U10=61,U10=62,U10=63)</f>
        <v>#VALUE!</v>
      </c>
      <c r="W10" s="462" t="e">
        <f t="shared" ref="W10" si="75">OR(U10=51,U10=52)</f>
        <v>#VALUE!</v>
      </c>
      <c r="X10" s="462" t="e">
        <f t="shared" ref="X10" si="76">OR(U10=31,U10=41,U10=42,U10=53)</f>
        <v>#VALUE!</v>
      </c>
      <c r="Y10" s="462" t="e">
        <f t="shared" ref="Y10" si="77">OR(U10=21,U10=32)</f>
        <v>#VALUE!</v>
      </c>
      <c r="Z10" s="462" t="e">
        <f t="shared" ref="Z10" si="78">AND(V10=FALSE,W10=FALSE,X10=FALSE,Y10=FALSE)</f>
        <v>#VALUE!</v>
      </c>
      <c r="AA10" s="466" t="str">
        <f>IF(COUNTA(E10:F10:H10)&lt;3,"",(IF(V10=TRUE,$V$5,IF(W10=TRUE,$W$5,IF(X10=TRUE,$X$5,IF(Y10=TRUE,$Y$5,"Non"))))))</f>
        <v/>
      </c>
      <c r="AB10" s="462" t="e">
        <f t="shared" ref="AB10" si="79">OR(U10=61,U10=62,U10=51,U10=52)</f>
        <v>#VALUE!</v>
      </c>
      <c r="AC10" s="462" t="e">
        <f t="shared" ref="AC10" si="80">OR(U10=41,U10=42)</f>
        <v>#VALUE!</v>
      </c>
      <c r="AD10" s="462" t="e">
        <f t="shared" ref="AD10" si="81">OR(U10=31,U10=32,U10=63,U10=64,U10=53,U10=54,)</f>
        <v>#VALUE!</v>
      </c>
      <c r="AE10" s="462" t="e">
        <f t="shared" ref="AE10" si="82">OR(U10=21,U10=22,)</f>
        <v>#VALUE!</v>
      </c>
      <c r="AF10" s="462" t="e">
        <f t="shared" ref="AF10" si="83">OR(U10=11,U10=12,U10=13,U10=23,)</f>
        <v>#VALUE!</v>
      </c>
      <c r="AG10" s="466" t="str">
        <f>IF(COUNTA(E10:F10:H10)&lt;3,"",(IF(AB10=TRUE,$AB$5,IF(AC10=TRUE,$AC$5,IF(AD10=TRUE,$AD$5,IF(AE10=TRUE,$AE$5,IF(AF10=TRUE,$AF$5,"Aucune")))))))</f>
        <v/>
      </c>
      <c r="AH10" s="462" t="e">
        <f t="shared" ref="AH10" si="84">OR(U10=62,U10=52,U10=42)</f>
        <v>#VALUE!</v>
      </c>
      <c r="AI10" s="462" t="e">
        <f t="shared" ref="AI10" si="85">OR(U10=63,U10=53,U10=43,U10=64,U10=54)</f>
        <v>#VALUE!</v>
      </c>
      <c r="AJ10" s="462" t="e">
        <f t="shared" ref="AJ10" si="86">OR(U10=61,U10=51,U10=41)</f>
        <v>#VALUE!</v>
      </c>
      <c r="AK10" s="462" t="e">
        <f t="shared" ref="AK10" si="87">OR(U10=44,U10=32,U10=33,U10=34)</f>
        <v>#VALUE!</v>
      </c>
      <c r="AL10" s="462" t="e">
        <f t="shared" ref="AL10" si="88">OR(U10=22,U10=23,U10=24,U10=12,U10=13,U10=14)</f>
        <v>#VALUE!</v>
      </c>
      <c r="AM10" s="466" t="str">
        <f>IF(COUNTA(E10:F10:H10)&lt;3,"",(IF(AH10=TRUE,$AH$5,IF(AI10=TRUE,$AI$5,IF(AJ10=TRUE,$AJ$5,IF(AK10=TRUE,$AK$5,IF(AL10=TRUE,$AL$5,"Aucune")))))))</f>
        <v/>
      </c>
      <c r="AN10" s="462" t="e">
        <f t="shared" ref="AN10" si="89">OR(U10=61,U10=62,U10=63,U10=51,U10=52,U10=53)</f>
        <v>#VALUE!</v>
      </c>
      <c r="AO10" s="462" t="e">
        <f t="shared" ref="AO10" si="90">OR(U10=41,U10=42,U10=43,U10=31,U10=32,U10=33)</f>
        <v>#VALUE!</v>
      </c>
      <c r="AP10" s="462" t="e">
        <f t="shared" ref="AP10" si="91">OR(U10=21,U10=22,U10=23,U10=11,U10=12,U10=13)</f>
        <v>#VALUE!</v>
      </c>
      <c r="AQ10" s="466" t="str">
        <f>IF(COUNTA(E10:F10:H10)&lt;3,"",(IF(AN10=TRUE,$AN$5,IF(AO10=TRUE,$AO$5,IF(AP10=TRUE,$AP$5,"Aucune action requise")))))</f>
        <v/>
      </c>
      <c r="AR10" s="462" t="e">
        <f t="shared" ref="AR10" si="92">OR(U10=61,U10=51,U10=41,U10=31,U10=21)</f>
        <v>#VALUE!</v>
      </c>
      <c r="AS10" s="462" t="e">
        <f t="shared" ref="AS10" si="93">OR(U10=62,U10=52,U10=42,U10=32,U10=22,U10=63,U10=53)</f>
        <v>#VALUE!</v>
      </c>
      <c r="AT10" s="462" t="e">
        <f t="shared" ref="AT10" si="94">OR(U10=43,U10=33,U10=23,U10=34,U10=24)</f>
        <v>#VALUE!</v>
      </c>
      <c r="AU10" s="462" t="e">
        <f t="shared" ref="AU10" si="95">OR(U10=64,U10=54,U10=44)</f>
        <v>#VALUE!</v>
      </c>
      <c r="AV10" s="466" t="str">
        <f>IF(COUNTA(E10:F10:H10)&lt;3,"",(IF(AR10=TRUE,$AR$5,IF(AS10=TRUE,$AS$5,IF(AT10=TRUE,$AT$5,IF(AU10=TRUE,$AU$5,"Aucun"))))))</f>
        <v/>
      </c>
      <c r="AW10" s="467"/>
      <c r="AX10" s="468"/>
      <c r="AY10" s="142"/>
    </row>
    <row r="11" spans="1:51" s="233" customFormat="1" ht="114" customHeight="1" thickBot="1">
      <c r="A11" s="226"/>
      <c r="B11" s="455" t="s">
        <v>223</v>
      </c>
      <c r="C11" s="487" t="s">
        <v>224</v>
      </c>
      <c r="D11" s="457"/>
      <c r="E11" s="458"/>
      <c r="F11" s="459"/>
      <c r="G11" s="459"/>
      <c r="H11" s="460"/>
      <c r="I11" s="460"/>
      <c r="J11" s="461" t="str">
        <f t="shared" si="34"/>
        <v/>
      </c>
      <c r="K11" s="462">
        <f t="shared" si="35"/>
        <v>0</v>
      </c>
      <c r="L11" s="462" t="b">
        <f t="shared" si="36"/>
        <v>0</v>
      </c>
      <c r="M11" s="462" t="b">
        <f t="shared" si="37"/>
        <v>0</v>
      </c>
      <c r="N11" s="462" t="b">
        <f t="shared" si="38"/>
        <v>0</v>
      </c>
      <c r="O11" s="462" t="b">
        <f t="shared" si="39"/>
        <v>0</v>
      </c>
      <c r="P11" s="462" t="b">
        <f t="shared" si="40"/>
        <v>0</v>
      </c>
      <c r="Q11" s="462" t="b">
        <f t="shared" si="41"/>
        <v>0</v>
      </c>
      <c r="R11" s="462" t="b">
        <f t="shared" si="42"/>
        <v>0</v>
      </c>
      <c r="S11" s="463" t="str">
        <f t="shared" si="0"/>
        <v/>
      </c>
      <c r="T11" s="464" t="str">
        <f t="shared" si="1"/>
        <v/>
      </c>
      <c r="U11" s="465" t="e">
        <f t="shared" si="2"/>
        <v>#VALUE!</v>
      </c>
      <c r="V11" s="462" t="e">
        <f t="shared" si="43"/>
        <v>#VALUE!</v>
      </c>
      <c r="W11" s="462" t="e">
        <f t="shared" si="44"/>
        <v>#VALUE!</v>
      </c>
      <c r="X11" s="462" t="e">
        <f t="shared" si="45"/>
        <v>#VALUE!</v>
      </c>
      <c r="Y11" s="462" t="e">
        <f t="shared" si="46"/>
        <v>#VALUE!</v>
      </c>
      <c r="Z11" s="462" t="e">
        <f t="shared" si="47"/>
        <v>#VALUE!</v>
      </c>
      <c r="AA11" s="466" t="str">
        <f>IF(COUNTA(E11:F11:H11)&lt;3,"",(IF(V11=TRUE,$V$5,IF(W11=TRUE,$W$5,IF(X11=TRUE,$X$5,IF(Y11=TRUE,$Y$5,"Non"))))))</f>
        <v/>
      </c>
      <c r="AB11" s="462" t="e">
        <f t="shared" si="48"/>
        <v>#VALUE!</v>
      </c>
      <c r="AC11" s="462" t="e">
        <f t="shared" si="49"/>
        <v>#VALUE!</v>
      </c>
      <c r="AD11" s="462" t="e">
        <f t="shared" si="50"/>
        <v>#VALUE!</v>
      </c>
      <c r="AE11" s="462" t="e">
        <f t="shared" si="51"/>
        <v>#VALUE!</v>
      </c>
      <c r="AF11" s="462" t="e">
        <f t="shared" si="52"/>
        <v>#VALUE!</v>
      </c>
      <c r="AG11" s="466" t="str">
        <f>IF(COUNTA(E11:F11:H11)&lt;3,"",(IF(AB11=TRUE,$AB$5,IF(AC11=TRUE,$AC$5,IF(AD11=TRUE,$AD$5,IF(AE11=TRUE,$AE$5,IF(AF11=TRUE,$AF$5,"Aucune")))))))</f>
        <v/>
      </c>
      <c r="AH11" s="462" t="e">
        <f t="shared" si="53"/>
        <v>#VALUE!</v>
      </c>
      <c r="AI11" s="462" t="e">
        <f t="shared" si="54"/>
        <v>#VALUE!</v>
      </c>
      <c r="AJ11" s="462" t="e">
        <f t="shared" si="55"/>
        <v>#VALUE!</v>
      </c>
      <c r="AK11" s="462" t="e">
        <f t="shared" si="56"/>
        <v>#VALUE!</v>
      </c>
      <c r="AL11" s="462" t="e">
        <f t="shared" si="57"/>
        <v>#VALUE!</v>
      </c>
      <c r="AM11" s="466" t="str">
        <f>IF(COUNTA(E11:F11:H11)&lt;3,"",(IF(AH11=TRUE,$AH$5,IF(AI11=TRUE,$AI$5,IF(AJ11=TRUE,$AJ$5,IF(AK11=TRUE,$AK$5,IF(AL11=TRUE,$AL$5,"Aucune")))))))</f>
        <v/>
      </c>
      <c r="AN11" s="462" t="e">
        <f t="shared" si="58"/>
        <v>#VALUE!</v>
      </c>
      <c r="AO11" s="462" t="e">
        <f t="shared" si="59"/>
        <v>#VALUE!</v>
      </c>
      <c r="AP11" s="462" t="e">
        <f t="shared" si="60"/>
        <v>#VALUE!</v>
      </c>
      <c r="AQ11" s="466" t="str">
        <f>IF(COUNTA(E11:F11:H11)&lt;3,"",(IF(AN11=TRUE,$AN$5,IF(AO11=TRUE,$AO$5,IF(AP11=TRUE,$AP$5,"Aucune action requise")))))</f>
        <v/>
      </c>
      <c r="AR11" s="462" t="e">
        <f t="shared" si="61"/>
        <v>#VALUE!</v>
      </c>
      <c r="AS11" s="462" t="e">
        <f t="shared" si="62"/>
        <v>#VALUE!</v>
      </c>
      <c r="AT11" s="462" t="e">
        <f t="shared" si="63"/>
        <v>#VALUE!</v>
      </c>
      <c r="AU11" s="462" t="e">
        <f t="shared" si="64"/>
        <v>#VALUE!</v>
      </c>
      <c r="AV11" s="466" t="str">
        <f>IF(COUNTA(E11:F11:H11)&lt;3,"",(IF(AR11=TRUE,$AR$5,IF(AS11=TRUE,$AS$5,IF(AT11=TRUE,$AT$5,IF(AU11=TRUE,$AU$5,"Aucun"))))))</f>
        <v/>
      </c>
      <c r="AW11" s="467"/>
      <c r="AX11" s="468"/>
      <c r="AY11" s="142"/>
    </row>
    <row r="12" spans="1:51" s="233" customFormat="1" ht="114" customHeight="1">
      <c r="A12" s="226"/>
      <c r="B12" s="469" t="s">
        <v>225</v>
      </c>
      <c r="C12" s="496" t="s">
        <v>226</v>
      </c>
      <c r="D12" s="493"/>
      <c r="E12" s="429"/>
      <c r="F12" s="430"/>
      <c r="G12" s="430"/>
      <c r="H12" s="431"/>
      <c r="I12" s="431"/>
      <c r="J12" s="432" t="str">
        <f t="shared" si="34"/>
        <v/>
      </c>
      <c r="K12" s="433">
        <f t="shared" si="35"/>
        <v>0</v>
      </c>
      <c r="L12" s="433" t="b">
        <f t="shared" si="36"/>
        <v>0</v>
      </c>
      <c r="M12" s="433" t="b">
        <f t="shared" si="37"/>
        <v>0</v>
      </c>
      <c r="N12" s="433" t="b">
        <f t="shared" si="38"/>
        <v>0</v>
      </c>
      <c r="O12" s="433" t="b">
        <f t="shared" si="39"/>
        <v>0</v>
      </c>
      <c r="P12" s="433" t="b">
        <f t="shared" si="40"/>
        <v>0</v>
      </c>
      <c r="Q12" s="433" t="b">
        <f t="shared" si="41"/>
        <v>0</v>
      </c>
      <c r="R12" s="433" t="b">
        <f t="shared" si="42"/>
        <v>0</v>
      </c>
      <c r="S12" s="434" t="str">
        <f t="shared" si="0"/>
        <v/>
      </c>
      <c r="T12" s="435" t="str">
        <f t="shared" si="1"/>
        <v/>
      </c>
      <c r="U12" s="436" t="e">
        <f t="shared" si="2"/>
        <v>#VALUE!</v>
      </c>
      <c r="V12" s="433" t="e">
        <f t="shared" si="43"/>
        <v>#VALUE!</v>
      </c>
      <c r="W12" s="433" t="e">
        <f t="shared" si="44"/>
        <v>#VALUE!</v>
      </c>
      <c r="X12" s="433" t="e">
        <f t="shared" si="45"/>
        <v>#VALUE!</v>
      </c>
      <c r="Y12" s="433" t="e">
        <f t="shared" si="46"/>
        <v>#VALUE!</v>
      </c>
      <c r="Z12" s="433" t="e">
        <f t="shared" si="47"/>
        <v>#VALUE!</v>
      </c>
      <c r="AA12" s="437" t="str">
        <f>IF(COUNTA(E12:F12:H12)&lt;3,"",(IF(V12=TRUE,$V$5,IF(W12=TRUE,$W$5,IF(X12=TRUE,$X$5,IF(Y12=TRUE,$Y$5,"Non"))))))</f>
        <v/>
      </c>
      <c r="AB12" s="433" t="e">
        <f t="shared" si="48"/>
        <v>#VALUE!</v>
      </c>
      <c r="AC12" s="433" t="e">
        <f t="shared" si="49"/>
        <v>#VALUE!</v>
      </c>
      <c r="AD12" s="433" t="e">
        <f t="shared" si="50"/>
        <v>#VALUE!</v>
      </c>
      <c r="AE12" s="433" t="e">
        <f t="shared" si="51"/>
        <v>#VALUE!</v>
      </c>
      <c r="AF12" s="433" t="e">
        <f t="shared" si="52"/>
        <v>#VALUE!</v>
      </c>
      <c r="AG12" s="437" t="str">
        <f>IF(COUNTA(E12:F12:H12)&lt;3,"",(IF(AB12=TRUE,$AB$5,IF(AC12=TRUE,$AC$5,IF(AD12=TRUE,$AD$5,IF(AE12=TRUE,$AE$5,IF(AF12=TRUE,$AF$5,"Aucune")))))))</f>
        <v/>
      </c>
      <c r="AH12" s="433" t="e">
        <f t="shared" si="53"/>
        <v>#VALUE!</v>
      </c>
      <c r="AI12" s="433" t="e">
        <f t="shared" si="54"/>
        <v>#VALUE!</v>
      </c>
      <c r="AJ12" s="433" t="e">
        <f t="shared" si="55"/>
        <v>#VALUE!</v>
      </c>
      <c r="AK12" s="433" t="e">
        <f t="shared" si="56"/>
        <v>#VALUE!</v>
      </c>
      <c r="AL12" s="433" t="e">
        <f t="shared" si="57"/>
        <v>#VALUE!</v>
      </c>
      <c r="AM12" s="437" t="str">
        <f>IF(COUNTA(E12:F12:H12)&lt;3,"",(IF(AH12=TRUE,$AH$5,IF(AI12=TRUE,$AI$5,IF(AJ12=TRUE,$AJ$5,IF(AK12=TRUE,$AK$5,IF(AL12=TRUE,$AL$5,"Aucune")))))))</f>
        <v/>
      </c>
      <c r="AN12" s="433" t="e">
        <f t="shared" si="58"/>
        <v>#VALUE!</v>
      </c>
      <c r="AO12" s="433" t="e">
        <f t="shared" si="59"/>
        <v>#VALUE!</v>
      </c>
      <c r="AP12" s="433" t="e">
        <f t="shared" si="60"/>
        <v>#VALUE!</v>
      </c>
      <c r="AQ12" s="437" t="str">
        <f>IF(COUNTA(E12:F12:H12)&lt;3,"",(IF(AN12=TRUE,$AN$5,IF(AO12=TRUE,$AO$5,IF(AP12=TRUE,$AP$5,"Aucune action requise")))))</f>
        <v/>
      </c>
      <c r="AR12" s="433" t="e">
        <f t="shared" si="61"/>
        <v>#VALUE!</v>
      </c>
      <c r="AS12" s="433" t="e">
        <f t="shared" si="62"/>
        <v>#VALUE!</v>
      </c>
      <c r="AT12" s="433" t="e">
        <f t="shared" si="63"/>
        <v>#VALUE!</v>
      </c>
      <c r="AU12" s="433" t="e">
        <f t="shared" si="64"/>
        <v>#VALUE!</v>
      </c>
      <c r="AV12" s="437" t="str">
        <f>IF(COUNTA(E12:F12:H12)&lt;3,"",(IF(AR12=TRUE,$AR$5,IF(AS12=TRUE,$AS$5,IF(AT12=TRUE,$AT$5,IF(AU12=TRUE,$AU$5,"Aucun"))))))</f>
        <v/>
      </c>
      <c r="AW12" s="438"/>
      <c r="AX12" s="439"/>
      <c r="AY12" s="136"/>
    </row>
    <row r="13" spans="1:51" s="233" customFormat="1" ht="114" customHeight="1">
      <c r="A13" s="226"/>
      <c r="B13" s="471" t="s">
        <v>227</v>
      </c>
      <c r="C13" s="485" t="s">
        <v>228</v>
      </c>
      <c r="D13" s="486"/>
      <c r="E13" s="474"/>
      <c r="F13" s="475"/>
      <c r="G13" s="475"/>
      <c r="H13" s="476"/>
      <c r="I13" s="476"/>
      <c r="J13" s="477" t="str">
        <f t="shared" si="34"/>
        <v/>
      </c>
      <c r="K13" s="478">
        <f t="shared" si="35"/>
        <v>0</v>
      </c>
      <c r="L13" s="478" t="b">
        <f t="shared" si="36"/>
        <v>0</v>
      </c>
      <c r="M13" s="478" t="b">
        <f t="shared" si="37"/>
        <v>0</v>
      </c>
      <c r="N13" s="478" t="b">
        <f t="shared" si="38"/>
        <v>0</v>
      </c>
      <c r="O13" s="478" t="b">
        <f t="shared" si="39"/>
        <v>0</v>
      </c>
      <c r="P13" s="478" t="b">
        <f t="shared" si="40"/>
        <v>0</v>
      </c>
      <c r="Q13" s="478" t="b">
        <f t="shared" si="41"/>
        <v>0</v>
      </c>
      <c r="R13" s="478" t="b">
        <f t="shared" si="42"/>
        <v>0</v>
      </c>
      <c r="S13" s="479" t="str">
        <f t="shared" si="0"/>
        <v/>
      </c>
      <c r="T13" s="480" t="str">
        <f t="shared" si="1"/>
        <v/>
      </c>
      <c r="U13" s="481" t="e">
        <f t="shared" si="2"/>
        <v>#VALUE!</v>
      </c>
      <c r="V13" s="478" t="e">
        <f t="shared" si="43"/>
        <v>#VALUE!</v>
      </c>
      <c r="W13" s="478" t="e">
        <f t="shared" si="44"/>
        <v>#VALUE!</v>
      </c>
      <c r="X13" s="478" t="e">
        <f t="shared" si="45"/>
        <v>#VALUE!</v>
      </c>
      <c r="Y13" s="478" t="e">
        <f t="shared" si="46"/>
        <v>#VALUE!</v>
      </c>
      <c r="Z13" s="478" t="e">
        <f t="shared" si="47"/>
        <v>#VALUE!</v>
      </c>
      <c r="AA13" s="482" t="str">
        <f>IF(COUNTA(E13:F13:H13)&lt;3,"",(IF(V13=TRUE,$V$5,IF(W13=TRUE,$W$5,IF(X13=TRUE,$X$5,IF(Y13=TRUE,$Y$5,"Non"))))))</f>
        <v/>
      </c>
      <c r="AB13" s="478" t="e">
        <f t="shared" si="48"/>
        <v>#VALUE!</v>
      </c>
      <c r="AC13" s="478" t="e">
        <f t="shared" si="49"/>
        <v>#VALUE!</v>
      </c>
      <c r="AD13" s="478" t="e">
        <f t="shared" si="50"/>
        <v>#VALUE!</v>
      </c>
      <c r="AE13" s="478" t="e">
        <f t="shared" si="51"/>
        <v>#VALUE!</v>
      </c>
      <c r="AF13" s="478" t="e">
        <f t="shared" si="52"/>
        <v>#VALUE!</v>
      </c>
      <c r="AG13" s="482" t="str">
        <f>IF(COUNTA(E13:F13:H13)&lt;3,"",(IF(AB13=TRUE,$AB$5,IF(AC13=TRUE,$AC$5,IF(AD13=TRUE,$AD$5,IF(AE13=TRUE,$AE$5,IF(AF13=TRUE,$AF$5,"Aucune")))))))</f>
        <v/>
      </c>
      <c r="AH13" s="478" t="e">
        <f t="shared" si="53"/>
        <v>#VALUE!</v>
      </c>
      <c r="AI13" s="478" t="e">
        <f t="shared" si="54"/>
        <v>#VALUE!</v>
      </c>
      <c r="AJ13" s="478" t="e">
        <f t="shared" si="55"/>
        <v>#VALUE!</v>
      </c>
      <c r="AK13" s="478" t="e">
        <f t="shared" si="56"/>
        <v>#VALUE!</v>
      </c>
      <c r="AL13" s="478" t="e">
        <f t="shared" si="57"/>
        <v>#VALUE!</v>
      </c>
      <c r="AM13" s="482" t="str">
        <f>IF(COUNTA(E13:F13:H13)&lt;3,"",(IF(AH13=TRUE,$AH$5,IF(AI13=TRUE,$AI$5,IF(AJ13=TRUE,$AJ$5,IF(AK13=TRUE,$AK$5,IF(AL13=TRUE,$AL$5,"Aucune")))))))</f>
        <v/>
      </c>
      <c r="AN13" s="478" t="e">
        <f t="shared" si="58"/>
        <v>#VALUE!</v>
      </c>
      <c r="AO13" s="478" t="e">
        <f t="shared" si="59"/>
        <v>#VALUE!</v>
      </c>
      <c r="AP13" s="478" t="e">
        <f t="shared" si="60"/>
        <v>#VALUE!</v>
      </c>
      <c r="AQ13" s="482" t="str">
        <f>IF(COUNTA(E13:F13:H13)&lt;3,"",(IF(AN13=TRUE,$AN$5,IF(AO13=TRUE,$AO$5,IF(AP13=TRUE,$AP$5,"Aucune action requise")))))</f>
        <v/>
      </c>
      <c r="AR13" s="478" t="e">
        <f t="shared" si="61"/>
        <v>#VALUE!</v>
      </c>
      <c r="AS13" s="478" t="e">
        <f t="shared" si="62"/>
        <v>#VALUE!</v>
      </c>
      <c r="AT13" s="478" t="e">
        <f t="shared" si="63"/>
        <v>#VALUE!</v>
      </c>
      <c r="AU13" s="478" t="e">
        <f t="shared" si="64"/>
        <v>#VALUE!</v>
      </c>
      <c r="AV13" s="482" t="str">
        <f>IF(COUNTA(E13:F13:H13)&lt;3,"",(IF(AR13=TRUE,$AR$5,IF(AS13=TRUE,$AS$5,IF(AT13=TRUE,$AT$5,IF(AU13=TRUE,$AU$5,"Aucun"))))))</f>
        <v/>
      </c>
      <c r="AW13" s="483"/>
      <c r="AX13" s="484"/>
      <c r="AY13" s="146"/>
    </row>
    <row r="14" spans="1:51" s="233" customFormat="1" ht="114" customHeight="1" thickBot="1">
      <c r="A14" s="226"/>
      <c r="B14" s="285" t="s">
        <v>229</v>
      </c>
      <c r="C14" s="167" t="s">
        <v>230</v>
      </c>
      <c r="D14" s="74"/>
      <c r="E14" s="75"/>
      <c r="F14" s="76"/>
      <c r="G14" s="76"/>
      <c r="H14" s="77"/>
      <c r="I14" s="77"/>
      <c r="J14" s="292" t="str">
        <f t="shared" ref="J14" si="96">S14</f>
        <v/>
      </c>
      <c r="K14" s="293">
        <f t="shared" ref="K14" si="97">E14*10+F14</f>
        <v>0</v>
      </c>
      <c r="L14" s="293" t="b">
        <f t="shared" ref="L14" si="98">OR(K14=31)</f>
        <v>0</v>
      </c>
      <c r="M14" s="293" t="b">
        <f t="shared" ref="M14" si="99">OR(K14=21,K14=32)</f>
        <v>0</v>
      </c>
      <c r="N14" s="293" t="b">
        <f t="shared" ref="N14" si="100">OR(K14=22,K14=33)</f>
        <v>0</v>
      </c>
      <c r="O14" s="293" t="b">
        <f t="shared" ref="O14" si="101">OR(K14=11,K14=12)</f>
        <v>0</v>
      </c>
      <c r="P14" s="293" t="b">
        <f t="shared" ref="P14" si="102">OR(K14=23,K14=34)</f>
        <v>0</v>
      </c>
      <c r="Q14" s="293" t="b">
        <f t="shared" ref="Q14" si="103">OR(K14=13,K14=14,K14=24)</f>
        <v>0</v>
      </c>
      <c r="R14" s="293" t="b">
        <f t="shared" ref="R14" si="104">OR(K14=1,K14=2,K14=3,K14=4)</f>
        <v>0</v>
      </c>
      <c r="S14" s="294" t="str">
        <f t="shared" si="0"/>
        <v/>
      </c>
      <c r="T14" s="295" t="str">
        <f t="shared" si="1"/>
        <v/>
      </c>
      <c r="U14" s="296" t="e">
        <f t="shared" si="2"/>
        <v>#VALUE!</v>
      </c>
      <c r="V14" s="293" t="e">
        <f t="shared" ref="V14" si="105">OR(U14=61,U14=62,U14=63)</f>
        <v>#VALUE!</v>
      </c>
      <c r="W14" s="293" t="e">
        <f t="shared" ref="W14" si="106">OR(U14=51,U14=52)</f>
        <v>#VALUE!</v>
      </c>
      <c r="X14" s="293" t="e">
        <f t="shared" ref="X14" si="107">OR(U14=31,U14=41,U14=42,U14=53)</f>
        <v>#VALUE!</v>
      </c>
      <c r="Y14" s="293" t="e">
        <f t="shared" ref="Y14" si="108">OR(U14=21,U14=32)</f>
        <v>#VALUE!</v>
      </c>
      <c r="Z14" s="293" t="e">
        <f t="shared" ref="Z14" si="109">AND(V14=FALSE,W14=FALSE,X14=FALSE,Y14=FALSE)</f>
        <v>#VALUE!</v>
      </c>
      <c r="AA14" s="191" t="str">
        <f>IF(COUNTA(E14:F14:H14)&lt;3,"",(IF(V14=TRUE,$V$5,IF(W14=TRUE,$W$5,IF(X14=TRUE,$X$5,IF(Y14=TRUE,$Y$5,"Non"))))))</f>
        <v/>
      </c>
      <c r="AB14" s="293" t="e">
        <f t="shared" ref="AB14" si="110">OR(U14=61,U14=62,U14=51,U14=52)</f>
        <v>#VALUE!</v>
      </c>
      <c r="AC14" s="293" t="e">
        <f t="shared" ref="AC14" si="111">OR(U14=41,U14=42)</f>
        <v>#VALUE!</v>
      </c>
      <c r="AD14" s="293" t="e">
        <f t="shared" ref="AD14" si="112">OR(U14=31,U14=32,U14=63,U14=64,U14=53,U14=54,)</f>
        <v>#VALUE!</v>
      </c>
      <c r="AE14" s="293" t="e">
        <f t="shared" ref="AE14" si="113">OR(U14=21,U14=22,)</f>
        <v>#VALUE!</v>
      </c>
      <c r="AF14" s="293" t="e">
        <f t="shared" ref="AF14" si="114">OR(U14=11,U14=12,U14=13,U14=23,)</f>
        <v>#VALUE!</v>
      </c>
      <c r="AG14" s="191" t="str">
        <f>IF(COUNTA(E14:F14:H14)&lt;3,"",(IF(AB14=TRUE,$AB$5,IF(AC14=TRUE,$AC$5,IF(AD14=TRUE,$AD$5,IF(AE14=TRUE,$AE$5,IF(AF14=TRUE,$AF$5,"Aucune")))))))</f>
        <v/>
      </c>
      <c r="AH14" s="293" t="e">
        <f t="shared" ref="AH14" si="115">OR(U14=62,U14=52,U14=42)</f>
        <v>#VALUE!</v>
      </c>
      <c r="AI14" s="293" t="e">
        <f t="shared" ref="AI14" si="116">OR(U14=63,U14=53,U14=43,U14=64,U14=54)</f>
        <v>#VALUE!</v>
      </c>
      <c r="AJ14" s="293" t="e">
        <f t="shared" ref="AJ14" si="117">OR(U14=61,U14=51,U14=41)</f>
        <v>#VALUE!</v>
      </c>
      <c r="AK14" s="293" t="e">
        <f t="shared" ref="AK14" si="118">OR(U14=44,U14=32,U14=33,U14=34)</f>
        <v>#VALUE!</v>
      </c>
      <c r="AL14" s="293" t="e">
        <f t="shared" ref="AL14" si="119">OR(U14=22,U14=23,U14=24,U14=12,U14=13,U14=14)</f>
        <v>#VALUE!</v>
      </c>
      <c r="AM14" s="191" t="str">
        <f>IF(COUNTA(E14:F14:H14)&lt;3,"",(IF(AH14=TRUE,$AH$5,IF(AI14=TRUE,$AI$5,IF(AJ14=TRUE,$AJ$5,IF(AK14=TRUE,$AK$5,IF(AL14=TRUE,$AL$5,"Aucune")))))))</f>
        <v/>
      </c>
      <c r="AN14" s="293" t="e">
        <f t="shared" ref="AN14" si="120">OR(U14=61,U14=62,U14=63,U14=51,U14=52,U14=53)</f>
        <v>#VALUE!</v>
      </c>
      <c r="AO14" s="293" t="e">
        <f t="shared" ref="AO14" si="121">OR(U14=41,U14=42,U14=43,U14=31,U14=32,U14=33)</f>
        <v>#VALUE!</v>
      </c>
      <c r="AP14" s="293" t="e">
        <f t="shared" ref="AP14" si="122">OR(U14=21,U14=22,U14=23,U14=11,U14=12,U14=13)</f>
        <v>#VALUE!</v>
      </c>
      <c r="AQ14" s="191" t="str">
        <f>IF(COUNTA(E14:F14:H14)&lt;3,"",(IF(AN14=TRUE,$AN$5,IF(AO14=TRUE,$AO$5,IF(AP14=TRUE,$AP$5,"Aucune action requise")))))</f>
        <v/>
      </c>
      <c r="AR14" s="293" t="e">
        <f t="shared" ref="AR14" si="123">OR(U14=61,U14=51,U14=41,U14=31,U14=21)</f>
        <v>#VALUE!</v>
      </c>
      <c r="AS14" s="293" t="e">
        <f t="shared" ref="AS14" si="124">OR(U14=62,U14=52,U14=42,U14=32,U14=22,U14=63,U14=53)</f>
        <v>#VALUE!</v>
      </c>
      <c r="AT14" s="293" t="e">
        <f t="shared" ref="AT14" si="125">OR(U14=43,U14=33,U14=23,U14=34,U14=24)</f>
        <v>#VALUE!</v>
      </c>
      <c r="AU14" s="293" t="e">
        <f t="shared" ref="AU14" si="126">OR(U14=64,U14=54,U14=44)</f>
        <v>#VALUE!</v>
      </c>
      <c r="AV14" s="191" t="str">
        <f>IF(COUNTA(E14:F14:H14)&lt;3,"",(IF(AR14=TRUE,$AR$5,IF(AS14=TRUE,$AS$5,IF(AT14=TRUE,$AT$5,IF(AU14=TRUE,$AU$5,"Aucun"))))))</f>
        <v/>
      </c>
      <c r="AW14" s="192"/>
      <c r="AX14" s="78"/>
      <c r="AY14" s="193"/>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5683" priority="177">
      <formula>FIND("Réagir",B4)</formula>
    </cfRule>
    <cfRule type="expression" dxfId="5682" priority="176">
      <formula>FIND("Agir",B4)</formula>
    </cfRule>
    <cfRule type="expression" dxfId="5681" priority="175" stopIfTrue="1">
      <formula>ISTEXT(A4)</formula>
    </cfRule>
  </conditionalFormatting>
  <conditionalFormatting sqref="A4">
    <cfRule type="expression" dxfId="5680" priority="169" stopIfTrue="1">
      <formula>ISTEXT(A4)</formula>
    </cfRule>
    <cfRule type="expression" dxfId="5679" priority="170">
      <formula>FIND("Agir",B4)</formula>
    </cfRule>
    <cfRule type="expression" dxfId="5678" priority="171">
      <formula>FIND("Réagir",B4)</formula>
    </cfRule>
    <cfRule type="expression" dxfId="5677" priority="172" stopIfTrue="1">
      <formula>ISTEXT(A4)</formula>
    </cfRule>
    <cfRule type="expression" dxfId="5676" priority="173">
      <formula>FIND("Agir",B4)</formula>
    </cfRule>
    <cfRule type="expression" dxfId="5675" priority="174">
      <formula>FIND("Réagir",B4)</formula>
    </cfRule>
  </conditionalFormatting>
  <conditionalFormatting sqref="D7:D14">
    <cfRule type="expression" dxfId="5674" priority="117">
      <formula>FIND("Réagir",E7)</formula>
    </cfRule>
    <cfRule type="expression" dxfId="5673" priority="116">
      <formula>FIND("Agir",E7)</formula>
    </cfRule>
    <cfRule type="expression" dxfId="5672" priority="115" stopIfTrue="1">
      <formula>ISTEXT(D7)</formula>
    </cfRule>
    <cfRule type="expression" dxfId="5671" priority="112">
      <formula>FIND("Conforter",F7)</formula>
    </cfRule>
    <cfRule type="expression" dxfId="5670" priority="111" stopIfTrue="1">
      <formula>ISTEXT(D7)</formula>
    </cfRule>
  </conditionalFormatting>
  <conditionalFormatting sqref="D8">
    <cfRule type="expression" dxfId="5669" priority="20">
      <formula>FIND("Conforter",F8)</formula>
    </cfRule>
    <cfRule type="expression" dxfId="5668" priority="19" stopIfTrue="1">
      <formula>ISTEXT(D8)</formula>
    </cfRule>
  </conditionalFormatting>
  <conditionalFormatting sqref="D9:D14">
    <cfRule type="expression" dxfId="5667" priority="100">
      <formula>FIND("Conforter",F9)</formula>
    </cfRule>
    <cfRule type="expression" dxfId="5666" priority="99" stopIfTrue="1">
      <formula>ISTEXT(D9)</formula>
    </cfRule>
  </conditionalFormatting>
  <conditionalFormatting sqref="D10">
    <cfRule type="expression" dxfId="5665" priority="29" stopIfTrue="1">
      <formula>ISTEXT(D10)</formula>
    </cfRule>
    <cfRule type="expression" dxfId="5664" priority="30">
      <formula>FIND("Conforter",F10)</formula>
    </cfRule>
  </conditionalFormatting>
  <conditionalFormatting sqref="D14">
    <cfRule type="expression" dxfId="5663" priority="39" stopIfTrue="1">
      <formula>ISTEXT(D14)</formula>
    </cfRule>
    <cfRule type="expression" dxfId="5662" priority="40">
      <formula>FIND("Conforter",F14)</formula>
    </cfRule>
  </conditionalFormatting>
  <conditionalFormatting sqref="F7:F14">
    <cfRule type="expression" dxfId="5661" priority="165">
      <formula>FIND("Conforter",I7)</formula>
    </cfRule>
  </conditionalFormatting>
  <conditionalFormatting sqref="F7:G14">
    <cfRule type="expression" dxfId="5660" priority="161" stopIfTrue="1">
      <formula>ISTEXT(F7)</formula>
    </cfRule>
  </conditionalFormatting>
  <conditionalFormatting sqref="G7:G14">
    <cfRule type="expression" dxfId="5659" priority="163">
      <formula>FIND("Réagir",I7)</formula>
    </cfRule>
    <cfRule type="expression" dxfId="5658" priority="162">
      <formula>FIND("Agir",I7)</formula>
    </cfRule>
  </conditionalFormatting>
  <conditionalFormatting sqref="G7:H14">
    <cfRule type="expression" dxfId="5657" priority="160">
      <formula>FIND("Conforter",J7)</formula>
    </cfRule>
    <cfRule type="expression" dxfId="5656" priority="159" stopIfTrue="1">
      <formula>ISTEXT(G7)</formula>
    </cfRule>
  </conditionalFormatting>
  <conditionalFormatting sqref="G8:H8">
    <cfRule type="expression" dxfId="5655" priority="22">
      <formula>FIND("Conforter",J8)</formula>
    </cfRule>
  </conditionalFormatting>
  <conditionalFormatting sqref="G9:H14">
    <cfRule type="expression" dxfId="5654" priority="129">
      <formula>FIND("Conforter",J9)</formula>
    </cfRule>
  </conditionalFormatting>
  <conditionalFormatting sqref="G10:H10">
    <cfRule type="expression" dxfId="5653" priority="32">
      <formula>FIND("Conforter",J10)</formula>
    </cfRule>
  </conditionalFormatting>
  <conditionalFormatting sqref="G14:H14">
    <cfRule type="expression" dxfId="5652" priority="42">
      <formula>FIND("Conforter",J14)</formula>
    </cfRule>
  </conditionalFormatting>
  <conditionalFormatting sqref="G8:I8">
    <cfRule type="expression" dxfId="5651" priority="21" stopIfTrue="1">
      <formula>ISTEXT(G8)</formula>
    </cfRule>
  </conditionalFormatting>
  <conditionalFormatting sqref="G9:I14">
    <cfRule type="expression" dxfId="5650" priority="128" stopIfTrue="1">
      <formula>ISTEXT(G9)</formula>
    </cfRule>
  </conditionalFormatting>
  <conditionalFormatting sqref="G10:I10">
    <cfRule type="expression" dxfId="5649" priority="31" stopIfTrue="1">
      <formula>ISTEXT(G10)</formula>
    </cfRule>
  </conditionalFormatting>
  <conditionalFormatting sqref="G14:I14">
    <cfRule type="expression" dxfId="5648" priority="41" stopIfTrue="1">
      <formula>ISTEXT(G14)</formula>
    </cfRule>
  </conditionalFormatting>
  <conditionalFormatting sqref="H7">
    <cfRule type="expression" dxfId="5647" priority="88" stopIfTrue="1">
      <formula>ISTEXT(H7)</formula>
    </cfRule>
    <cfRule type="expression" dxfId="5646" priority="89">
      <formula>FIND("Conforter",J7)</formula>
    </cfRule>
  </conditionalFormatting>
  <conditionalFormatting sqref="H7:H14">
    <cfRule type="expression" dxfId="5645" priority="96" stopIfTrue="1">
      <formula>ISTEXT(H7)</formula>
    </cfRule>
    <cfRule type="expression" dxfId="5644" priority="97">
      <formula>FIND("Agir",J7)</formula>
    </cfRule>
    <cfRule type="expression" dxfId="5643" priority="98">
      <formula>FIND("Réagir",J7)</formula>
    </cfRule>
  </conditionalFormatting>
  <conditionalFormatting sqref="I7 AA7:AA14 AG7:AG14 AM7:AM14 AQ7:AQ14 AV7:AY14 I8:J14">
    <cfRule type="containsText" dxfId="5642" priority="167" stopIfTrue="1" operator="containsText" text="Seconde">
      <formula>NOT(ISERROR(SEARCH("Seconde",I7)))</formula>
    </cfRule>
    <cfRule type="containsText" dxfId="5641" priority="168" stopIfTrue="1" operator="containsText" text="Terme">
      <formula>NOT(ISERROR(SEARCH("Terme",I7)))</formula>
    </cfRule>
  </conditionalFormatting>
  <conditionalFormatting sqref="I8">
    <cfRule type="expression" dxfId="5640" priority="125" stopIfTrue="1">
      <formula>ISTEXT(I8)</formula>
    </cfRule>
    <cfRule type="expression" dxfId="5639" priority="126">
      <formula>FIND("Agir",J8)</formula>
    </cfRule>
    <cfRule type="expression" dxfId="5638" priority="127">
      <formula>FIND("Réagir",J8)</formula>
    </cfRule>
    <cfRule type="expression" dxfId="5637" priority="24">
      <formula>FIND("Agir",J8)</formula>
    </cfRule>
    <cfRule type="expression" dxfId="5636" priority="25">
      <formula>FIND("Réagir",J8)</formula>
    </cfRule>
  </conditionalFormatting>
  <conditionalFormatting sqref="I9:I14">
    <cfRule type="expression" dxfId="5635" priority="131">
      <formula>FIND("Agir",J9)</formula>
    </cfRule>
    <cfRule type="expression" dxfId="5634" priority="132">
      <formula>FIND("Réagir",J9)</formula>
    </cfRule>
  </conditionalFormatting>
  <conditionalFormatting sqref="I10">
    <cfRule type="expression" dxfId="5633" priority="34">
      <formula>FIND("Agir",J10)</formula>
    </cfRule>
    <cfRule type="expression" dxfId="5632" priority="35">
      <formula>FIND("Réagir",J10)</formula>
    </cfRule>
  </conditionalFormatting>
  <conditionalFormatting sqref="I14">
    <cfRule type="expression" dxfId="5631" priority="44">
      <formula>FIND("Agir",J14)</formula>
    </cfRule>
    <cfRule type="expression" dxfId="5630" priority="45">
      <formula>FIND("Réagir",J14)</formula>
    </cfRule>
  </conditionalFormatting>
  <conditionalFormatting sqref="I5:J5 AA5 AG5 AM5 AQ5 AV5:AY5">
    <cfRule type="containsText" dxfId="5629" priority="4" stopIfTrue="1" operator="containsText" text="Première">
      <formula>NOT(ISERROR(SEARCH("Première",I5)))</formula>
    </cfRule>
    <cfRule type="containsText" dxfId="5628" priority="5" stopIfTrue="1" operator="containsText" text="Seconde">
      <formula>NOT(ISERROR(SEARCH("Seconde",I5)))</formula>
    </cfRule>
    <cfRule type="containsText" dxfId="5627" priority="6" stopIfTrue="1" operator="containsText" text="Terme">
      <formula>NOT(ISERROR(SEARCH("Terme",I5)))</formula>
    </cfRule>
  </conditionalFormatting>
  <conditionalFormatting sqref="I8:J14 AM7:AM14 AQ7:AQ14 AV7:AY14 AA7:AA14 AG7:AG14 I7">
    <cfRule type="containsText" dxfId="5626" priority="166" stopIfTrue="1" operator="containsText" text="Première">
      <formula>NOT(ISERROR(SEARCH("Première",I7)))</formula>
    </cfRule>
  </conditionalFormatting>
  <conditionalFormatting sqref="J7:J14">
    <cfRule type="containsText" dxfId="5625" priority="120" stopIfTrue="1" operator="containsText" text="consolidation">
      <formula>NOT(ISERROR(SEARCH("consolidation",J7)))</formula>
    </cfRule>
    <cfRule type="containsText" dxfId="5624" priority="119" stopIfTrue="1" operator="containsText" text="Non pertinent">
      <formula>NOT(ISERROR(SEARCH("Non pertinent",J7)))</formula>
    </cfRule>
    <cfRule type="containsText" dxfId="5623" priority="121" stopIfTrue="1" operator="containsText" text="Non Prioritaire">
      <formula>NOT(ISERROR(SEARCH("Non Prioritaire",J7)))</formula>
    </cfRule>
    <cfRule type="containsText" dxfId="5622" priority="122" stopIfTrue="1" operator="containsText" text="Urgent">
      <formula>NOT(ISERROR(SEARCH("Urgent",J7)))</formula>
    </cfRule>
    <cfRule type="containsText" dxfId="5621" priority="123" stopIfTrue="1" operator="containsText" text="moyen">
      <formula>NOT(ISERROR(SEARCH("moyen",J7)))</formula>
    </cfRule>
    <cfRule type="containsText" dxfId="5620" priority="118" operator="containsText" text="Intervention prioritaire">
      <formula>NOT(ISERROR(SEARCH("Intervention prioritaire",J7)))</formula>
    </cfRule>
    <cfRule type="containsText" dxfId="5619" priority="124" stopIfTrue="1" operator="containsText" text="long">
      <formula>NOT(ISERROR(SEARCH("long",J7)))</formula>
    </cfRule>
  </conditionalFormatting>
  <conditionalFormatting sqref="J8:J14">
    <cfRule type="containsText" dxfId="5618" priority="158" stopIfTrue="1" operator="containsText" text="Non">
      <formula>NOT(ISERROR(SEARCH("Non",J8)))</formula>
    </cfRule>
  </conditionalFormatting>
  <conditionalFormatting sqref="AA7:AA14">
    <cfRule type="expression" dxfId="5617" priority="61" stopIfTrue="1">
      <formula>ISTEXT(AA7)</formula>
    </cfRule>
    <cfRule type="expression" dxfId="5616" priority="62">
      <formula>FIND("Agir",AV7)</formula>
    </cfRule>
    <cfRule type="expression" dxfId="5615" priority="63">
      <formula>FIND("Réagir",AV7)</formula>
    </cfRule>
  </conditionalFormatting>
  <conditionalFormatting sqref="AG7:AG14 AM7:AM14 AQ7:AQ14 AV7:AV14">
    <cfRule type="expression" dxfId="5614" priority="59">
      <formula>FIND("Agir",#REF!)</formula>
    </cfRule>
    <cfRule type="expression" dxfId="5613" priority="60">
      <formula>FIND("Réagir",#REF!)</formula>
    </cfRule>
  </conditionalFormatting>
  <conditionalFormatting sqref="AG7:AG14">
    <cfRule type="expression" dxfId="5612" priority="49" stopIfTrue="1">
      <formula>ISTEXT(AG7)</formula>
    </cfRule>
    <cfRule type="expression" dxfId="5611" priority="50">
      <formula>FIND("Agir",#REF!)</formula>
    </cfRule>
    <cfRule type="expression" dxfId="5610" priority="51">
      <formula>FIND("Réagir",#REF!)</formula>
    </cfRule>
  </conditionalFormatting>
  <conditionalFormatting sqref="AM7:AM14 AQ7:AQ14 AV7:AV14 AG7:AG14">
    <cfRule type="expression" dxfId="5609" priority="58" stopIfTrue="1">
      <formula>ISTEXT(AG7)</formula>
    </cfRule>
  </conditionalFormatting>
  <conditionalFormatting sqref="AM7:AM14 AQ7:AQ14 AV7:AV14">
    <cfRule type="expression" dxfId="5608" priority="91">
      <formula>FIND("Agir",#REF!)</formula>
    </cfRule>
    <cfRule type="expression" dxfId="5607" priority="92">
      <formula>FIND("Réagir",#REF!)</formula>
    </cfRule>
    <cfRule type="expression" dxfId="5606" priority="57">
      <formula>FIND("Réagir",#REF!)</formula>
    </cfRule>
    <cfRule type="expression" dxfId="5605" priority="56">
      <formula>FIND("Agir",#REF!)</formula>
    </cfRule>
  </conditionalFormatting>
  <conditionalFormatting sqref="AQ7:AQ14 AM7:AM14 AV7:AV14">
    <cfRule type="expression" dxfId="5604" priority="90" stopIfTrue="1">
      <formula>ISTEXT(AM7)</formula>
    </cfRule>
  </conditionalFormatting>
  <conditionalFormatting sqref="AQ7:AQ14">
    <cfRule type="expression" dxfId="5603" priority="87">
      <formula>FIND("Réagir",AV7)</formula>
    </cfRule>
    <cfRule type="expression" dxfId="5602" priority="85" stopIfTrue="1">
      <formula>ISTEXT(AQ7)</formula>
    </cfRule>
    <cfRule type="expression" dxfId="5601" priority="86">
      <formula>FIND("Agir",AV7)</formula>
    </cfRule>
  </conditionalFormatting>
  <conditionalFormatting sqref="AQ8">
    <cfRule type="expression" dxfId="5600" priority="18">
      <formula>FIND("Réagir",AV8)</formula>
    </cfRule>
    <cfRule type="expression" dxfId="5599" priority="17">
      <formula>FIND("Agir",AV8)</formula>
    </cfRule>
    <cfRule type="expression" dxfId="5598" priority="16" stopIfTrue="1">
      <formula>ISTEXT(AQ8)</formula>
    </cfRule>
  </conditionalFormatting>
  <conditionalFormatting sqref="AQ8:AQ14">
    <cfRule type="expression" dxfId="5597" priority="66">
      <formula>FIND("Réagir",AV8)</formula>
    </cfRule>
    <cfRule type="expression" dxfId="5596" priority="65">
      <formula>FIND("Agir",AV8)</formula>
    </cfRule>
    <cfRule type="expression" dxfId="5595" priority="64" stopIfTrue="1">
      <formula>ISTEXT(AQ8)</formula>
    </cfRule>
  </conditionalFormatting>
  <conditionalFormatting sqref="AQ10">
    <cfRule type="expression" dxfId="5594" priority="28">
      <formula>FIND("Réagir",AV10)</formula>
    </cfRule>
    <cfRule type="expression" dxfId="5593" priority="27">
      <formula>FIND("Agir",AV10)</formula>
    </cfRule>
    <cfRule type="expression" dxfId="5592" priority="26" stopIfTrue="1">
      <formula>ISTEXT(AQ10)</formula>
    </cfRule>
  </conditionalFormatting>
  <conditionalFormatting sqref="AQ14">
    <cfRule type="expression" dxfId="5591" priority="37">
      <formula>FIND("Agir",AV14)</formula>
    </cfRule>
    <cfRule type="expression" dxfId="5590" priority="36" stopIfTrue="1">
      <formula>ISTEXT(AQ14)</formula>
    </cfRule>
    <cfRule type="expression" dxfId="5589" priority="38">
      <formula>FIND("Réagir",AV14)</formula>
    </cfRule>
  </conditionalFormatting>
  <conditionalFormatting sqref="AV7:AV14 AQ7:AQ14 AM7:AM14">
    <cfRule type="expression" dxfId="5588" priority="55" stopIfTrue="1">
      <formula>ISTEXT(AM7)</formula>
    </cfRule>
  </conditionalFormatting>
  <conditionalFormatting sqref="AV7:AY14">
    <cfRule type="expression" dxfId="5587" priority="48">
      <formula>FIND("Réagir",#REF!)</formula>
    </cfRule>
    <cfRule type="expression" dxfId="5586" priority="47">
      <formula>FIND("Agir",#REF!)</formula>
    </cfRule>
    <cfRule type="expression" dxfId="5585" priority="46" stopIfTrue="1">
      <formula>ISTEXT(AV7)</formula>
    </cfRule>
  </conditionalFormatting>
  <conditionalFormatting sqref="AW4:AX4">
    <cfRule type="containsText" dxfId="5584" priority="3" stopIfTrue="1" operator="containsText" text="Terme">
      <formula>NOT(ISERROR(SEARCH("Terme",AW4)))</formula>
    </cfRule>
    <cfRule type="containsText" dxfId="5583" priority="2" stopIfTrue="1" operator="containsText" text="Seconde">
      <formula>NOT(ISERROR(SEARCH("Seconde",AW4)))</formula>
    </cfRule>
    <cfRule type="containsText" dxfId="5582" priority="1" stopIfTrue="1" operator="containsText" text="Première">
      <formula>NOT(ISERROR(SEARCH("Première",AW4)))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4" xr:uid="{00000000-0002-0000-0B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4" xr:uid="{00000000-0002-0000-0B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4" xr:uid="{00000000-0002-0000-0B00-000002000000}">
      <formula1>$M$1:$P$1</formula1>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sheetPr>
  <dimension ref="A1:AY16"/>
  <sheetViews>
    <sheetView zoomScale="70" zoomScaleNormal="70" workbookViewId="0">
      <selection activeCell="B2" sqref="B2:G2"/>
    </sheetView>
  </sheetViews>
  <sheetFormatPr defaultColWidth="10.7109375" defaultRowHeight="11.45"/>
  <cols>
    <col min="1" max="1" width="1.42578125" style="205" customWidth="1"/>
    <col min="2" max="2" width="5.5703125" style="297" bestFit="1"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231</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61" t="s">
        <v>62</v>
      </c>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3"/>
    </row>
    <row r="7" spans="1:51" s="233" customFormat="1" ht="114" customHeight="1">
      <c r="A7" s="226"/>
      <c r="B7" s="260" t="s">
        <v>232</v>
      </c>
      <c r="C7" s="341" t="s">
        <v>233</v>
      </c>
      <c r="D7" s="67"/>
      <c r="E7" s="58"/>
      <c r="F7" s="59"/>
      <c r="G7" s="59"/>
      <c r="H7" s="60"/>
      <c r="I7" s="60"/>
      <c r="J7" s="275" t="str">
        <f>S7</f>
        <v/>
      </c>
      <c r="K7" s="276">
        <f>E7*10+F7</f>
        <v>0</v>
      </c>
      <c r="L7" s="276" t="b">
        <f>OR(K7=31)</f>
        <v>0</v>
      </c>
      <c r="M7" s="276" t="b">
        <f>OR(K7=21,K7=32)</f>
        <v>0</v>
      </c>
      <c r="N7" s="276" t="b">
        <f>OR(K7=22,K7=33)</f>
        <v>0</v>
      </c>
      <c r="O7" s="276" t="b">
        <f>OR(K7=11,K7=12)</f>
        <v>0</v>
      </c>
      <c r="P7" s="276" t="b">
        <f>OR(K7=23,K7=34)</f>
        <v>0</v>
      </c>
      <c r="Q7" s="276" t="b">
        <f>OR(K7=13,K7=14,K7=24)</f>
        <v>0</v>
      </c>
      <c r="R7" s="276" t="b">
        <f>OR(K7=1,K7=2,K7=3,K7=4)</f>
        <v>0</v>
      </c>
      <c r="S7" s="277" t="str">
        <f t="shared" ref="S7:S16" si="0">IF(COUNTA(E7:F7)&lt;2,"",(IF(L7=TRUE,$L$5,IF(M7=TRUE,$M$5,IF(N7=TRUE,$N$5,IF(O7=TRUE,$O$5,IF(P7=TRUE,$P$5,IF(Q7=TRUE,$Q$5,IF(R7=TRUE,$R$5,0)))))))))</f>
        <v/>
      </c>
      <c r="T7" s="278" t="str">
        <f t="shared" ref="T7:T16" si="1">IF(COUNTA(E7:F7)&lt;2,"",(IF(L7=TRUE,6,IF(M7=TRUE,5,IF(N7=TRUE,4,IF(O7=TRUE,3,IF(P7=TRUE,2,IF(Q7=TRUE,1,IF(R7=TRUE,0,0)))))))))</f>
        <v/>
      </c>
      <c r="U7" s="279" t="e">
        <f t="shared" ref="U7:U16" si="2">T7*10+H7</f>
        <v>#VALUE!</v>
      </c>
      <c r="V7" s="276" t="e">
        <f>OR(U7=61,U7=62,U7=63)</f>
        <v>#VALUE!</v>
      </c>
      <c r="W7" s="276" t="e">
        <f>OR(U7=51,U7=52)</f>
        <v>#VALUE!</v>
      </c>
      <c r="X7" s="276" t="e">
        <f>OR(U7=31,U7=41,U7=42,U7=53)</f>
        <v>#VALUE!</v>
      </c>
      <c r="Y7" s="276" t="e">
        <f>OR(U7=21,U7=32)</f>
        <v>#VALUE!</v>
      </c>
      <c r="Z7" s="276" t="e">
        <f>AND(V7=FALSE,W7=FALSE,X7=FALSE,Y7=FALSE)</f>
        <v>#VALUE!</v>
      </c>
      <c r="AA7" s="156" t="str">
        <f>IF(COUNTA(E7:F7:H7)&lt;3,"",(IF(V7=TRUE,$V$5,IF(W7=TRUE,$W$5,IF(X7=TRUE,$X$5,IF(Y7=TRUE,$Y$5,"Non"))))))</f>
        <v/>
      </c>
      <c r="AB7" s="276" t="e">
        <f>OR(U7=61,U7=62,U7=51,U7=52)</f>
        <v>#VALUE!</v>
      </c>
      <c r="AC7" s="276" t="e">
        <f>OR(U7=41,U7=42)</f>
        <v>#VALUE!</v>
      </c>
      <c r="AD7" s="276" t="e">
        <f>OR(U7=31,U7=32,U7=63,U7=64,U7=53,U7=54,)</f>
        <v>#VALUE!</v>
      </c>
      <c r="AE7" s="276" t="e">
        <f>OR(U7=21,U7=22,)</f>
        <v>#VALUE!</v>
      </c>
      <c r="AF7" s="276" t="e">
        <f>OR(U7=11,U7=12,U7=13,U7=23,)</f>
        <v>#VALUE!</v>
      </c>
      <c r="AG7" s="156" t="str">
        <f>IF(COUNTA(E7:F7:H7)&lt;3,"",(IF(AB7=TRUE,$AB$5,IF(AC7=TRUE,$AC$5,IF(AD7=TRUE,$AD$5,IF(AE7=TRUE,$AE$5,IF(AF7=TRUE,$AF$5,"Aucune")))))))</f>
        <v/>
      </c>
      <c r="AH7" s="276" t="e">
        <f>OR(U7=62,U7=52,U7=42)</f>
        <v>#VALUE!</v>
      </c>
      <c r="AI7" s="276" t="e">
        <f>OR(U7=63,U7=53,U7=43,U7=64,U7=54)</f>
        <v>#VALUE!</v>
      </c>
      <c r="AJ7" s="276" t="e">
        <f>OR(U7=61,U7=51,U7=41)</f>
        <v>#VALUE!</v>
      </c>
      <c r="AK7" s="276" t="e">
        <f>OR(U7=44,U7=32,U7=33,U7=34)</f>
        <v>#VALUE!</v>
      </c>
      <c r="AL7" s="276" t="e">
        <f>OR(U7=22,U7=23,U7=24,U7=12,U7=13,U7=14)</f>
        <v>#VALUE!</v>
      </c>
      <c r="AM7" s="156" t="str">
        <f>IF(COUNTA(E7:F7:H7)&lt;3,"",(IF(AH7=TRUE,$AH$5,IF(AI7=TRUE,$AI$5,IF(AJ7=TRUE,$AJ$5,IF(AK7=TRUE,$AK$5,IF(AL7=TRUE,$AL$5,"Aucune")))))))</f>
        <v/>
      </c>
      <c r="AN7" s="276" t="e">
        <f>OR(U7=61,U7=62,U7=63,U7=51,U7=52,U7=53)</f>
        <v>#VALUE!</v>
      </c>
      <c r="AO7" s="276" t="e">
        <f>OR(U7=41,U7=42,U7=43,U7=31,U7=32,U7=33)</f>
        <v>#VALUE!</v>
      </c>
      <c r="AP7" s="276" t="e">
        <f>OR(U7=21,U7=22,U7=23,U7=11,U7=12,U7=13)</f>
        <v>#VALUE!</v>
      </c>
      <c r="AQ7" s="156" t="str">
        <f>IF(COUNTA(E7:F7:H7)&lt;3,"",(IF(AN7=TRUE,$AN$5,IF(AO7=TRUE,$AO$5,IF(AP7=TRUE,$AP$5,"Aucune action requise")))))</f>
        <v/>
      </c>
      <c r="AR7" s="276" t="e">
        <f>OR(U7=61,U7=51,U7=41,U7=31,U7=21)</f>
        <v>#VALUE!</v>
      </c>
      <c r="AS7" s="276" t="e">
        <f>OR(U7=62,U7=52,U7=42,U7=32,U7=22,U7=63,U7=53)</f>
        <v>#VALUE!</v>
      </c>
      <c r="AT7" s="276" t="e">
        <f>OR(U7=43,U7=33,U7=23,U7=34,U7=24)</f>
        <v>#VALUE!</v>
      </c>
      <c r="AU7" s="276" t="e">
        <f>OR(U7=64,U7=54,U7=44)</f>
        <v>#VALUE!</v>
      </c>
      <c r="AV7" s="156" t="str">
        <f>IF(COUNTA(E7:F7:H7)&lt;3,"",(IF(AR7=TRUE,$AR$5,IF(AS7=TRUE,$AS$5,IF(AT7=TRUE,$AT$5,IF(AU7=TRUE,$AU$5,"Aucun"))))))</f>
        <v/>
      </c>
      <c r="AW7" s="157"/>
      <c r="AX7" s="62"/>
      <c r="AY7" s="351"/>
    </row>
    <row r="8" spans="1:51" s="233" customFormat="1" ht="114" customHeight="1">
      <c r="A8" s="226"/>
      <c r="B8" s="261" t="s">
        <v>234</v>
      </c>
      <c r="C8" s="171" t="s">
        <v>235</v>
      </c>
      <c r="D8" s="68"/>
      <c r="E8" s="31"/>
      <c r="F8" s="32"/>
      <c r="G8" s="32"/>
      <c r="H8" s="33"/>
      <c r="I8" s="33"/>
      <c r="J8" s="236" t="str">
        <f t="shared" ref="J8:J16" si="3">S8</f>
        <v/>
      </c>
      <c r="K8" s="237">
        <f t="shared" ref="K8:K14" si="4">E8*10+F8</f>
        <v>0</v>
      </c>
      <c r="L8" s="237" t="b">
        <f t="shared" ref="L8:L14" si="5">OR(K8=31)</f>
        <v>0</v>
      </c>
      <c r="M8" s="237" t="b">
        <f t="shared" ref="M8:M14" si="6">OR(K8=21,K8=32)</f>
        <v>0</v>
      </c>
      <c r="N8" s="237" t="b">
        <f t="shared" ref="N8:N14" si="7">OR(K8=22,K8=33)</f>
        <v>0</v>
      </c>
      <c r="O8" s="237" t="b">
        <f t="shared" ref="O8:O14" si="8">OR(K8=11,K8=12)</f>
        <v>0</v>
      </c>
      <c r="P8" s="237" t="b">
        <f t="shared" ref="P8:P14" si="9">OR(K8=23,K8=34)</f>
        <v>0</v>
      </c>
      <c r="Q8" s="237" t="b">
        <f t="shared" ref="Q8:Q14" si="10">OR(K8=13,K8=14,K8=24)</f>
        <v>0</v>
      </c>
      <c r="R8" s="237" t="b">
        <f t="shared" ref="R8:R14" si="11">OR(K8=1,K8=2,K8=3,K8=4)</f>
        <v>0</v>
      </c>
      <c r="S8" s="238" t="str">
        <f t="shared" si="0"/>
        <v/>
      </c>
      <c r="T8" s="239" t="str">
        <f t="shared" si="1"/>
        <v/>
      </c>
      <c r="U8" s="240" t="e">
        <f t="shared" si="2"/>
        <v>#VALUE!</v>
      </c>
      <c r="V8" s="237" t="e">
        <f t="shared" ref="V8:V14" si="12">OR(U8=61,U8=62,U8=63)</f>
        <v>#VALUE!</v>
      </c>
      <c r="W8" s="237" t="e">
        <f t="shared" ref="W8:W14" si="13">OR(U8=51,U8=52)</f>
        <v>#VALUE!</v>
      </c>
      <c r="X8" s="237" t="e">
        <f t="shared" ref="X8:X14" si="14">OR(U8=31,U8=41,U8=42,U8=53)</f>
        <v>#VALUE!</v>
      </c>
      <c r="Y8" s="237" t="e">
        <f t="shared" ref="Y8:Y14" si="15">OR(U8=21,U8=32)</f>
        <v>#VALUE!</v>
      </c>
      <c r="Z8" s="237" t="e">
        <f t="shared" ref="Z8:Z14" si="16">AND(V8=FALSE,W8=FALSE,X8=FALSE,Y8=FALSE)</f>
        <v>#VALUE!</v>
      </c>
      <c r="AA8" s="121" t="str">
        <f>IF(COUNTA(E8:F8:H8)&lt;3,"",(IF(V8=TRUE,$V$5,IF(W8=TRUE,$W$5,IF(X8=TRUE,$X$5,IF(Y8=TRUE,$Y$5,"Non"))))))</f>
        <v/>
      </c>
      <c r="AB8" s="237" t="e">
        <f t="shared" ref="AB8:AB14" si="17">OR(U8=61,U8=62,U8=51,U8=52)</f>
        <v>#VALUE!</v>
      </c>
      <c r="AC8" s="237" t="e">
        <f t="shared" ref="AC8:AC14" si="18">OR(U8=41,U8=42)</f>
        <v>#VALUE!</v>
      </c>
      <c r="AD8" s="237" t="e">
        <f t="shared" ref="AD8:AD14" si="19">OR(U8=31,U8=32,U8=63,U8=64,U8=53,U8=54,)</f>
        <v>#VALUE!</v>
      </c>
      <c r="AE8" s="237" t="e">
        <f t="shared" ref="AE8:AE14" si="20">OR(U8=21,U8=22,)</f>
        <v>#VALUE!</v>
      </c>
      <c r="AF8" s="237" t="e">
        <f t="shared" ref="AF8:AF14" si="21">OR(U8=11,U8=12,U8=13,U8=23,)</f>
        <v>#VALUE!</v>
      </c>
      <c r="AG8" s="121" t="str">
        <f>IF(COUNTA(E8:F8:H8)&lt;3,"",(IF(AB8=TRUE,$AB$5,IF(AC8=TRUE,$AC$5,IF(AD8=TRUE,$AD$5,IF(AE8=TRUE,$AE$5,IF(AF8=TRUE,$AF$5,"Aucune")))))))</f>
        <v/>
      </c>
      <c r="AH8" s="237" t="e">
        <f t="shared" ref="AH8:AH14" si="22">OR(U8=62,U8=52,U8=42)</f>
        <v>#VALUE!</v>
      </c>
      <c r="AI8" s="237" t="e">
        <f t="shared" ref="AI8:AI14" si="23">OR(U8=63,U8=53,U8=43,U8=64,U8=54)</f>
        <v>#VALUE!</v>
      </c>
      <c r="AJ8" s="237" t="e">
        <f t="shared" ref="AJ8:AJ14" si="24">OR(U8=61,U8=51,U8=41)</f>
        <v>#VALUE!</v>
      </c>
      <c r="AK8" s="237" t="e">
        <f t="shared" ref="AK8:AK14" si="25">OR(U8=44,U8=32,U8=33,U8=34)</f>
        <v>#VALUE!</v>
      </c>
      <c r="AL8" s="237" t="e">
        <f t="shared" ref="AL8:AL14" si="26">OR(U8=22,U8=23,U8=24,U8=12,U8=13,U8=14)</f>
        <v>#VALUE!</v>
      </c>
      <c r="AM8" s="121" t="str">
        <f>IF(COUNTA(E8:F8:H8)&lt;3,"",(IF(AH8=TRUE,$AH$5,IF(AI8=TRUE,$AI$5,IF(AJ8=TRUE,$AJ$5,IF(AK8=TRUE,$AK$5,IF(AL8=TRUE,$AL$5,"Aucune")))))))</f>
        <v/>
      </c>
      <c r="AN8" s="237" t="e">
        <f t="shared" ref="AN8:AN14" si="27">OR(U8=61,U8=62,U8=63,U8=51,U8=52,U8=53)</f>
        <v>#VALUE!</v>
      </c>
      <c r="AO8" s="237" t="e">
        <f t="shared" ref="AO8:AO14" si="28">OR(U8=41,U8=42,U8=43,U8=31,U8=32,U8=33)</f>
        <v>#VALUE!</v>
      </c>
      <c r="AP8" s="237" t="e">
        <f t="shared" ref="AP8:AP14" si="29">OR(U8=21,U8=22,U8=23,U8=11,U8=12,U8=13)</f>
        <v>#VALUE!</v>
      </c>
      <c r="AQ8" s="121" t="str">
        <f>IF(COUNTA(E8:F8:H8)&lt;3,"",(IF(AN8=TRUE,$AN$5,IF(AO8=TRUE,$AO$5,IF(AP8=TRUE,$AP$5,"Aucune action requise")))))</f>
        <v/>
      </c>
      <c r="AR8" s="237" t="e">
        <f t="shared" ref="AR8:AR14" si="30">OR(U8=61,U8=51,U8=41,U8=31,U8=21)</f>
        <v>#VALUE!</v>
      </c>
      <c r="AS8" s="237" t="e">
        <f t="shared" ref="AS8:AS14" si="31">OR(U8=62,U8=52,U8=42,U8=32,U8=22,U8=63,U8=53)</f>
        <v>#VALUE!</v>
      </c>
      <c r="AT8" s="237" t="e">
        <f t="shared" ref="AT8:AT14" si="32">OR(U8=43,U8=33,U8=23,U8=34,U8=24)</f>
        <v>#VALUE!</v>
      </c>
      <c r="AU8" s="237" t="e">
        <f t="shared" ref="AU8:AU14" si="33">OR(U8=64,U8=54,U8=44)</f>
        <v>#VALUE!</v>
      </c>
      <c r="AV8" s="121" t="str">
        <f>IF(COUNTA(E8:F8:H8)&lt;3,"",(IF(AR8=TRUE,$AR$5,IF(AS8=TRUE,$AS$5,IF(AT8=TRUE,$AT$5,IF(AU8=TRUE,$AU$5,"Aucun"))))))</f>
        <v/>
      </c>
      <c r="AW8" s="122"/>
      <c r="AX8" s="40"/>
      <c r="AY8" s="352"/>
    </row>
    <row r="9" spans="1:51" s="233" customFormat="1" ht="114" customHeight="1">
      <c r="A9" s="226"/>
      <c r="B9" s="261" t="s">
        <v>236</v>
      </c>
      <c r="C9" s="171" t="s">
        <v>237</v>
      </c>
      <c r="D9" s="68"/>
      <c r="E9" s="31"/>
      <c r="F9" s="32"/>
      <c r="G9" s="32"/>
      <c r="H9" s="33"/>
      <c r="I9" s="33"/>
      <c r="J9" s="236" t="str">
        <f t="shared" si="3"/>
        <v/>
      </c>
      <c r="K9" s="237">
        <f t="shared" si="4"/>
        <v>0</v>
      </c>
      <c r="L9" s="237" t="b">
        <f t="shared" si="5"/>
        <v>0</v>
      </c>
      <c r="M9" s="237" t="b">
        <f t="shared" si="6"/>
        <v>0</v>
      </c>
      <c r="N9" s="237" t="b">
        <f t="shared" si="7"/>
        <v>0</v>
      </c>
      <c r="O9" s="237" t="b">
        <f t="shared" si="8"/>
        <v>0</v>
      </c>
      <c r="P9" s="237" t="b">
        <f t="shared" si="9"/>
        <v>0</v>
      </c>
      <c r="Q9" s="237" t="b">
        <f t="shared" si="10"/>
        <v>0</v>
      </c>
      <c r="R9" s="237" t="b">
        <f t="shared" si="11"/>
        <v>0</v>
      </c>
      <c r="S9" s="238" t="str">
        <f t="shared" si="0"/>
        <v/>
      </c>
      <c r="T9" s="239" t="str">
        <f t="shared" si="1"/>
        <v/>
      </c>
      <c r="U9" s="240" t="e">
        <f t="shared" si="2"/>
        <v>#VALUE!</v>
      </c>
      <c r="V9" s="237" t="e">
        <f t="shared" si="12"/>
        <v>#VALUE!</v>
      </c>
      <c r="W9" s="237" t="e">
        <f t="shared" si="13"/>
        <v>#VALUE!</v>
      </c>
      <c r="X9" s="237" t="e">
        <f t="shared" si="14"/>
        <v>#VALUE!</v>
      </c>
      <c r="Y9" s="237" t="e">
        <f t="shared" si="15"/>
        <v>#VALUE!</v>
      </c>
      <c r="Z9" s="237" t="e">
        <f t="shared" si="16"/>
        <v>#VALUE!</v>
      </c>
      <c r="AA9" s="121" t="str">
        <f>IF(COUNTA(E9:F9:H9)&lt;3,"",(IF(V9=TRUE,$V$5,IF(W9=TRUE,$W$5,IF(X9=TRUE,$X$5,IF(Y9=TRUE,$Y$5,"Non"))))))</f>
        <v/>
      </c>
      <c r="AB9" s="237" t="e">
        <f t="shared" si="17"/>
        <v>#VALUE!</v>
      </c>
      <c r="AC9" s="237" t="e">
        <f t="shared" si="18"/>
        <v>#VALUE!</v>
      </c>
      <c r="AD9" s="237" t="e">
        <f t="shared" si="19"/>
        <v>#VALUE!</v>
      </c>
      <c r="AE9" s="237" t="e">
        <f t="shared" si="20"/>
        <v>#VALUE!</v>
      </c>
      <c r="AF9" s="237" t="e">
        <f t="shared" si="21"/>
        <v>#VALUE!</v>
      </c>
      <c r="AG9" s="121" t="str">
        <f>IF(COUNTA(E9:F9:H9)&lt;3,"",(IF(AB9=TRUE,$AB$5,IF(AC9=TRUE,$AC$5,IF(AD9=TRUE,$AD$5,IF(AE9=TRUE,$AE$5,IF(AF9=TRUE,$AF$5,"Aucune")))))))</f>
        <v/>
      </c>
      <c r="AH9" s="237" t="e">
        <f t="shared" si="22"/>
        <v>#VALUE!</v>
      </c>
      <c r="AI9" s="237" t="e">
        <f t="shared" si="23"/>
        <v>#VALUE!</v>
      </c>
      <c r="AJ9" s="237" t="e">
        <f t="shared" si="24"/>
        <v>#VALUE!</v>
      </c>
      <c r="AK9" s="237" t="e">
        <f t="shared" si="25"/>
        <v>#VALUE!</v>
      </c>
      <c r="AL9" s="237" t="e">
        <f t="shared" si="26"/>
        <v>#VALUE!</v>
      </c>
      <c r="AM9" s="121" t="str">
        <f>IF(COUNTA(E9:F9:H9)&lt;3,"",(IF(AH9=TRUE,$AH$5,IF(AI9=TRUE,$AI$5,IF(AJ9=TRUE,$AJ$5,IF(AK9=TRUE,$AK$5,IF(AL9=TRUE,$AL$5,"Aucune")))))))</f>
        <v/>
      </c>
      <c r="AN9" s="237" t="e">
        <f t="shared" si="27"/>
        <v>#VALUE!</v>
      </c>
      <c r="AO9" s="237" t="e">
        <f t="shared" si="28"/>
        <v>#VALUE!</v>
      </c>
      <c r="AP9" s="237" t="e">
        <f t="shared" si="29"/>
        <v>#VALUE!</v>
      </c>
      <c r="AQ9" s="121" t="str">
        <f>IF(COUNTA(E9:F9:H9)&lt;3,"",(IF(AN9=TRUE,$AN$5,IF(AO9=TRUE,$AO$5,IF(AP9=TRUE,$AP$5,"Aucune action requise")))))</f>
        <v/>
      </c>
      <c r="AR9" s="237" t="e">
        <f t="shared" si="30"/>
        <v>#VALUE!</v>
      </c>
      <c r="AS9" s="237" t="e">
        <f t="shared" si="31"/>
        <v>#VALUE!</v>
      </c>
      <c r="AT9" s="237" t="e">
        <f t="shared" si="32"/>
        <v>#VALUE!</v>
      </c>
      <c r="AU9" s="237" t="e">
        <f t="shared" si="33"/>
        <v>#VALUE!</v>
      </c>
      <c r="AV9" s="121" t="str">
        <f>IF(COUNTA(E9:F9:H9)&lt;3,"",(IF(AR9=TRUE,$AR$5,IF(AS9=TRUE,$AS$5,IF(AT9=TRUE,$AT$5,IF(AU9=TRUE,$AU$5,"Aucun"))))))</f>
        <v/>
      </c>
      <c r="AW9" s="122"/>
      <c r="AX9" s="40"/>
      <c r="AY9" s="352"/>
    </row>
    <row r="10" spans="1:51" s="233" customFormat="1" ht="114" customHeight="1">
      <c r="A10" s="226"/>
      <c r="B10" s="261" t="s">
        <v>238</v>
      </c>
      <c r="C10" s="171" t="s">
        <v>239</v>
      </c>
      <c r="D10" s="68"/>
      <c r="E10" s="31"/>
      <c r="F10" s="32"/>
      <c r="G10" s="32"/>
      <c r="H10" s="33"/>
      <c r="I10" s="33"/>
      <c r="J10" s="236" t="str">
        <f t="shared" si="3"/>
        <v/>
      </c>
      <c r="K10" s="237">
        <f t="shared" si="4"/>
        <v>0</v>
      </c>
      <c r="L10" s="237" t="b">
        <f t="shared" si="5"/>
        <v>0</v>
      </c>
      <c r="M10" s="237" t="b">
        <f t="shared" si="6"/>
        <v>0</v>
      </c>
      <c r="N10" s="237" t="b">
        <f t="shared" si="7"/>
        <v>0</v>
      </c>
      <c r="O10" s="237" t="b">
        <f t="shared" si="8"/>
        <v>0</v>
      </c>
      <c r="P10" s="237" t="b">
        <f t="shared" si="9"/>
        <v>0</v>
      </c>
      <c r="Q10" s="237" t="b">
        <f t="shared" si="10"/>
        <v>0</v>
      </c>
      <c r="R10" s="237" t="b">
        <f t="shared" si="11"/>
        <v>0</v>
      </c>
      <c r="S10" s="238" t="str">
        <f t="shared" si="0"/>
        <v/>
      </c>
      <c r="T10" s="239" t="str">
        <f t="shared" si="1"/>
        <v/>
      </c>
      <c r="U10" s="240" t="e">
        <f t="shared" si="2"/>
        <v>#VALUE!</v>
      </c>
      <c r="V10" s="237" t="e">
        <f t="shared" si="12"/>
        <v>#VALUE!</v>
      </c>
      <c r="W10" s="237" t="e">
        <f t="shared" si="13"/>
        <v>#VALUE!</v>
      </c>
      <c r="X10" s="237" t="e">
        <f t="shared" si="14"/>
        <v>#VALUE!</v>
      </c>
      <c r="Y10" s="237" t="e">
        <f t="shared" si="15"/>
        <v>#VALUE!</v>
      </c>
      <c r="Z10" s="237" t="e">
        <f t="shared" si="16"/>
        <v>#VALUE!</v>
      </c>
      <c r="AA10" s="121" t="str">
        <f>IF(COUNTA(E10:F10:H10)&lt;3,"",(IF(V10=TRUE,$V$5,IF(W10=TRUE,$W$5,IF(X10=TRUE,$X$5,IF(Y10=TRUE,$Y$5,"Non"))))))</f>
        <v/>
      </c>
      <c r="AB10" s="237" t="e">
        <f t="shared" si="17"/>
        <v>#VALUE!</v>
      </c>
      <c r="AC10" s="237" t="e">
        <f t="shared" si="18"/>
        <v>#VALUE!</v>
      </c>
      <c r="AD10" s="237" t="e">
        <f t="shared" si="19"/>
        <v>#VALUE!</v>
      </c>
      <c r="AE10" s="237" t="e">
        <f t="shared" si="20"/>
        <v>#VALUE!</v>
      </c>
      <c r="AF10" s="237" t="e">
        <f t="shared" si="21"/>
        <v>#VALUE!</v>
      </c>
      <c r="AG10" s="121" t="str">
        <f>IF(COUNTA(E10:F10:H10)&lt;3,"",(IF(AB10=TRUE,$AB$5,IF(AC10=TRUE,$AC$5,IF(AD10=TRUE,$AD$5,IF(AE10=TRUE,$AE$5,IF(AF10=TRUE,$AF$5,"Aucune")))))))</f>
        <v/>
      </c>
      <c r="AH10" s="237" t="e">
        <f t="shared" si="22"/>
        <v>#VALUE!</v>
      </c>
      <c r="AI10" s="237" t="e">
        <f t="shared" si="23"/>
        <v>#VALUE!</v>
      </c>
      <c r="AJ10" s="237" t="e">
        <f t="shared" si="24"/>
        <v>#VALUE!</v>
      </c>
      <c r="AK10" s="237" t="e">
        <f t="shared" si="25"/>
        <v>#VALUE!</v>
      </c>
      <c r="AL10" s="237" t="e">
        <f t="shared" si="26"/>
        <v>#VALUE!</v>
      </c>
      <c r="AM10" s="121" t="str">
        <f>IF(COUNTA(E10:F10:H10)&lt;3,"",(IF(AH10=TRUE,$AH$5,IF(AI10=TRUE,$AI$5,IF(AJ10=TRUE,$AJ$5,IF(AK10=TRUE,$AK$5,IF(AL10=TRUE,$AL$5,"Aucune")))))))</f>
        <v/>
      </c>
      <c r="AN10" s="237" t="e">
        <f t="shared" si="27"/>
        <v>#VALUE!</v>
      </c>
      <c r="AO10" s="237" t="e">
        <f t="shared" si="28"/>
        <v>#VALUE!</v>
      </c>
      <c r="AP10" s="237" t="e">
        <f t="shared" si="29"/>
        <v>#VALUE!</v>
      </c>
      <c r="AQ10" s="121" t="str">
        <f>IF(COUNTA(E10:F10:H10)&lt;3,"",(IF(AN10=TRUE,$AN$5,IF(AO10=TRUE,$AO$5,IF(AP10=TRUE,$AP$5,"Aucune action requise")))))</f>
        <v/>
      </c>
      <c r="AR10" s="237" t="e">
        <f t="shared" si="30"/>
        <v>#VALUE!</v>
      </c>
      <c r="AS10" s="237" t="e">
        <f t="shared" si="31"/>
        <v>#VALUE!</v>
      </c>
      <c r="AT10" s="237" t="e">
        <f t="shared" si="32"/>
        <v>#VALUE!</v>
      </c>
      <c r="AU10" s="237" t="e">
        <f t="shared" si="33"/>
        <v>#VALUE!</v>
      </c>
      <c r="AV10" s="121" t="str">
        <f>IF(COUNTA(E10:F10:H10)&lt;3,"",(IF(AR10=TRUE,$AR$5,IF(AS10=TRUE,$AS$5,IF(AT10=TRUE,$AT$5,IF(AU10=TRUE,$AU$5,"Aucun"))))))</f>
        <v/>
      </c>
      <c r="AW10" s="122"/>
      <c r="AX10" s="40"/>
      <c r="AY10" s="352"/>
    </row>
    <row r="11" spans="1:51" s="233" customFormat="1" ht="114" customHeight="1" thickBot="1">
      <c r="A11" s="226"/>
      <c r="B11" s="471" t="s">
        <v>240</v>
      </c>
      <c r="C11" s="497" t="s">
        <v>241</v>
      </c>
      <c r="D11" s="486"/>
      <c r="E11" s="474"/>
      <c r="F11" s="475"/>
      <c r="G11" s="475"/>
      <c r="H11" s="476"/>
      <c r="I11" s="476"/>
      <c r="J11" s="477" t="str">
        <f t="shared" si="3"/>
        <v/>
      </c>
      <c r="K11" s="478">
        <f t="shared" si="4"/>
        <v>0</v>
      </c>
      <c r="L11" s="478" t="b">
        <f t="shared" si="5"/>
        <v>0</v>
      </c>
      <c r="M11" s="478" t="b">
        <f t="shared" si="6"/>
        <v>0</v>
      </c>
      <c r="N11" s="478" t="b">
        <f t="shared" si="7"/>
        <v>0</v>
      </c>
      <c r="O11" s="478" t="b">
        <f t="shared" si="8"/>
        <v>0</v>
      </c>
      <c r="P11" s="478" t="b">
        <f t="shared" si="9"/>
        <v>0</v>
      </c>
      <c r="Q11" s="478" t="b">
        <f t="shared" si="10"/>
        <v>0</v>
      </c>
      <c r="R11" s="478" t="b">
        <f t="shared" si="11"/>
        <v>0</v>
      </c>
      <c r="S11" s="479" t="str">
        <f t="shared" si="0"/>
        <v/>
      </c>
      <c r="T11" s="480" t="str">
        <f t="shared" si="1"/>
        <v/>
      </c>
      <c r="U11" s="481" t="e">
        <f t="shared" si="2"/>
        <v>#VALUE!</v>
      </c>
      <c r="V11" s="478" t="e">
        <f t="shared" si="12"/>
        <v>#VALUE!</v>
      </c>
      <c r="W11" s="478" t="e">
        <f t="shared" si="13"/>
        <v>#VALUE!</v>
      </c>
      <c r="X11" s="478" t="e">
        <f t="shared" si="14"/>
        <v>#VALUE!</v>
      </c>
      <c r="Y11" s="478" t="e">
        <f t="shared" si="15"/>
        <v>#VALUE!</v>
      </c>
      <c r="Z11" s="478" t="e">
        <f t="shared" si="16"/>
        <v>#VALUE!</v>
      </c>
      <c r="AA11" s="482" t="str">
        <f>IF(COUNTA(E11:F11:H11)&lt;3,"",(IF(V11=TRUE,$V$5,IF(W11=TRUE,$W$5,IF(X11=TRUE,$X$5,IF(Y11=TRUE,$Y$5,"Non"))))))</f>
        <v/>
      </c>
      <c r="AB11" s="478" t="e">
        <f t="shared" si="17"/>
        <v>#VALUE!</v>
      </c>
      <c r="AC11" s="478" t="e">
        <f t="shared" si="18"/>
        <v>#VALUE!</v>
      </c>
      <c r="AD11" s="478" t="e">
        <f t="shared" si="19"/>
        <v>#VALUE!</v>
      </c>
      <c r="AE11" s="478" t="e">
        <f t="shared" si="20"/>
        <v>#VALUE!</v>
      </c>
      <c r="AF11" s="478" t="e">
        <f t="shared" si="21"/>
        <v>#VALUE!</v>
      </c>
      <c r="AG11" s="482" t="str">
        <f>IF(COUNTA(E11:F11:H11)&lt;3,"",(IF(AB11=TRUE,$AB$5,IF(AC11=TRUE,$AC$5,IF(AD11=TRUE,$AD$5,IF(AE11=TRUE,$AE$5,IF(AF11=TRUE,$AF$5,"Aucune")))))))</f>
        <v/>
      </c>
      <c r="AH11" s="478" t="e">
        <f t="shared" si="22"/>
        <v>#VALUE!</v>
      </c>
      <c r="AI11" s="478" t="e">
        <f t="shared" si="23"/>
        <v>#VALUE!</v>
      </c>
      <c r="AJ11" s="478" t="e">
        <f t="shared" si="24"/>
        <v>#VALUE!</v>
      </c>
      <c r="AK11" s="478" t="e">
        <f t="shared" si="25"/>
        <v>#VALUE!</v>
      </c>
      <c r="AL11" s="478" t="e">
        <f t="shared" si="26"/>
        <v>#VALUE!</v>
      </c>
      <c r="AM11" s="482" t="str">
        <f>IF(COUNTA(E11:F11:H11)&lt;3,"",(IF(AH11=TRUE,$AH$5,IF(AI11=TRUE,$AI$5,IF(AJ11=TRUE,$AJ$5,IF(AK11=TRUE,$AK$5,IF(AL11=TRUE,$AL$5,"Aucune")))))))</f>
        <v/>
      </c>
      <c r="AN11" s="478" t="e">
        <f t="shared" si="27"/>
        <v>#VALUE!</v>
      </c>
      <c r="AO11" s="478" t="e">
        <f t="shared" si="28"/>
        <v>#VALUE!</v>
      </c>
      <c r="AP11" s="478" t="e">
        <f t="shared" si="29"/>
        <v>#VALUE!</v>
      </c>
      <c r="AQ11" s="482" t="str">
        <f>IF(COUNTA(E11:F11:H11)&lt;3,"",(IF(AN11=TRUE,$AN$5,IF(AO11=TRUE,$AO$5,IF(AP11=TRUE,$AP$5,"Aucune action requise")))))</f>
        <v/>
      </c>
      <c r="AR11" s="478" t="e">
        <f t="shared" si="30"/>
        <v>#VALUE!</v>
      </c>
      <c r="AS11" s="478" t="e">
        <f t="shared" si="31"/>
        <v>#VALUE!</v>
      </c>
      <c r="AT11" s="478" t="e">
        <f t="shared" si="32"/>
        <v>#VALUE!</v>
      </c>
      <c r="AU11" s="478" t="e">
        <f t="shared" si="33"/>
        <v>#VALUE!</v>
      </c>
      <c r="AV11" s="482" t="str">
        <f>IF(COUNTA(E11:F11:H11)&lt;3,"",(IF(AR11=TRUE,$AR$5,IF(AS11=TRUE,$AS$5,IF(AT11=TRUE,$AT$5,IF(AU11=TRUE,$AU$5,"Aucun"))))))</f>
        <v/>
      </c>
      <c r="AW11" s="483"/>
      <c r="AX11" s="498"/>
      <c r="AY11" s="353"/>
    </row>
    <row r="12" spans="1:51" s="233" customFormat="1" ht="114" customHeight="1">
      <c r="A12" s="226"/>
      <c r="B12" s="471" t="s">
        <v>242</v>
      </c>
      <c r="C12" s="497" t="s">
        <v>243</v>
      </c>
      <c r="D12" s="486"/>
      <c r="E12" s="474"/>
      <c r="F12" s="475"/>
      <c r="G12" s="475"/>
      <c r="H12" s="476"/>
      <c r="I12" s="476"/>
      <c r="J12" s="477" t="str">
        <f t="shared" si="3"/>
        <v/>
      </c>
      <c r="K12" s="478">
        <f t="shared" si="4"/>
        <v>0</v>
      </c>
      <c r="L12" s="478" t="b">
        <f t="shared" si="5"/>
        <v>0</v>
      </c>
      <c r="M12" s="478" t="b">
        <f t="shared" si="6"/>
        <v>0</v>
      </c>
      <c r="N12" s="478" t="b">
        <f t="shared" si="7"/>
        <v>0</v>
      </c>
      <c r="O12" s="478" t="b">
        <f t="shared" si="8"/>
        <v>0</v>
      </c>
      <c r="P12" s="478" t="b">
        <f t="shared" si="9"/>
        <v>0</v>
      </c>
      <c r="Q12" s="478" t="b">
        <f t="shared" si="10"/>
        <v>0</v>
      </c>
      <c r="R12" s="478" t="b">
        <f t="shared" si="11"/>
        <v>0</v>
      </c>
      <c r="S12" s="479" t="str">
        <f t="shared" si="0"/>
        <v/>
      </c>
      <c r="T12" s="480" t="str">
        <f t="shared" si="1"/>
        <v/>
      </c>
      <c r="U12" s="481" t="e">
        <f t="shared" si="2"/>
        <v>#VALUE!</v>
      </c>
      <c r="V12" s="478" t="e">
        <f t="shared" si="12"/>
        <v>#VALUE!</v>
      </c>
      <c r="W12" s="478" t="e">
        <f t="shared" si="13"/>
        <v>#VALUE!</v>
      </c>
      <c r="X12" s="478" t="e">
        <f t="shared" si="14"/>
        <v>#VALUE!</v>
      </c>
      <c r="Y12" s="478" t="e">
        <f t="shared" si="15"/>
        <v>#VALUE!</v>
      </c>
      <c r="Z12" s="478" t="e">
        <f t="shared" si="16"/>
        <v>#VALUE!</v>
      </c>
      <c r="AA12" s="482" t="str">
        <f>IF(COUNTA(E12:F12:H12)&lt;3,"",(IF(V12=TRUE,$V$5,IF(W12=TRUE,$W$5,IF(X12=TRUE,$X$5,IF(Y12=TRUE,$Y$5,"Non"))))))</f>
        <v/>
      </c>
      <c r="AB12" s="478" t="e">
        <f t="shared" si="17"/>
        <v>#VALUE!</v>
      </c>
      <c r="AC12" s="478" t="e">
        <f t="shared" si="18"/>
        <v>#VALUE!</v>
      </c>
      <c r="AD12" s="478" t="e">
        <f t="shared" si="19"/>
        <v>#VALUE!</v>
      </c>
      <c r="AE12" s="478" t="e">
        <f t="shared" si="20"/>
        <v>#VALUE!</v>
      </c>
      <c r="AF12" s="478" t="e">
        <f t="shared" si="21"/>
        <v>#VALUE!</v>
      </c>
      <c r="AG12" s="482" t="str">
        <f>IF(COUNTA(E12:F12:H12)&lt;3,"",(IF(AB12=TRUE,$AB$5,IF(AC12=TRUE,$AC$5,IF(AD12=TRUE,$AD$5,IF(AE12=TRUE,$AE$5,IF(AF12=TRUE,$AF$5,"Aucune")))))))</f>
        <v/>
      </c>
      <c r="AH12" s="478" t="e">
        <f t="shared" si="22"/>
        <v>#VALUE!</v>
      </c>
      <c r="AI12" s="478" t="e">
        <f t="shared" si="23"/>
        <v>#VALUE!</v>
      </c>
      <c r="AJ12" s="478" t="e">
        <f t="shared" si="24"/>
        <v>#VALUE!</v>
      </c>
      <c r="AK12" s="478" t="e">
        <f t="shared" si="25"/>
        <v>#VALUE!</v>
      </c>
      <c r="AL12" s="478" t="e">
        <f t="shared" si="26"/>
        <v>#VALUE!</v>
      </c>
      <c r="AM12" s="482" t="str">
        <f>IF(COUNTA(E12:F12:H12)&lt;3,"",(IF(AH12=TRUE,$AH$5,IF(AI12=TRUE,$AI$5,IF(AJ12=TRUE,$AJ$5,IF(AK12=TRUE,$AK$5,IF(AL12=TRUE,$AL$5,"Aucune")))))))</f>
        <v/>
      </c>
      <c r="AN12" s="478" t="e">
        <f t="shared" si="27"/>
        <v>#VALUE!</v>
      </c>
      <c r="AO12" s="478" t="e">
        <f t="shared" si="28"/>
        <v>#VALUE!</v>
      </c>
      <c r="AP12" s="478" t="e">
        <f t="shared" si="29"/>
        <v>#VALUE!</v>
      </c>
      <c r="AQ12" s="482" t="str">
        <f>IF(COUNTA(E12:F12:H12)&lt;3,"",(IF(AN12=TRUE,$AN$5,IF(AO12=TRUE,$AO$5,IF(AP12=TRUE,$AP$5,"Aucune action requise")))))</f>
        <v/>
      </c>
      <c r="AR12" s="478" t="e">
        <f t="shared" si="30"/>
        <v>#VALUE!</v>
      </c>
      <c r="AS12" s="478" t="e">
        <f t="shared" si="31"/>
        <v>#VALUE!</v>
      </c>
      <c r="AT12" s="478" t="e">
        <f t="shared" si="32"/>
        <v>#VALUE!</v>
      </c>
      <c r="AU12" s="478" t="e">
        <f t="shared" si="33"/>
        <v>#VALUE!</v>
      </c>
      <c r="AV12" s="482" t="str">
        <f>IF(COUNTA(E12:F12:H12)&lt;3,"",(IF(AR12=TRUE,$AR$5,IF(AS12=TRUE,$AS$5,IF(AT12=TRUE,$AT$5,IF(AU12=TRUE,$AU$5,"Aucun"))))))</f>
        <v/>
      </c>
      <c r="AW12" s="483"/>
      <c r="AX12" s="498"/>
      <c r="AY12" s="348"/>
    </row>
    <row r="13" spans="1:51" s="233" customFormat="1" ht="114" customHeight="1" thickBot="1">
      <c r="A13" s="226"/>
      <c r="B13" s="285" t="s">
        <v>244</v>
      </c>
      <c r="C13" s="187" t="s">
        <v>245</v>
      </c>
      <c r="D13" s="74"/>
      <c r="E13" s="75"/>
      <c r="F13" s="76"/>
      <c r="G13" s="76"/>
      <c r="H13" s="77"/>
      <c r="I13" s="77"/>
      <c r="J13" s="292" t="str">
        <f t="shared" ref="J13:J15" si="34">S13</f>
        <v/>
      </c>
      <c r="K13" s="293">
        <f t="shared" ref="K13" si="35">E13*10+F13</f>
        <v>0</v>
      </c>
      <c r="L13" s="293" t="b">
        <f t="shared" ref="L13" si="36">OR(K13=31)</f>
        <v>0</v>
      </c>
      <c r="M13" s="293" t="b">
        <f t="shared" ref="M13" si="37">OR(K13=21,K13=32)</f>
        <v>0</v>
      </c>
      <c r="N13" s="293" t="b">
        <f t="shared" ref="N13" si="38">OR(K13=22,K13=33)</f>
        <v>0</v>
      </c>
      <c r="O13" s="293" t="b">
        <f t="shared" ref="O13" si="39">OR(K13=11,K13=12)</f>
        <v>0</v>
      </c>
      <c r="P13" s="293" t="b">
        <f t="shared" ref="P13" si="40">OR(K13=23,K13=34)</f>
        <v>0</v>
      </c>
      <c r="Q13" s="293" t="b">
        <f t="shared" ref="Q13" si="41">OR(K13=13,K13=14,K13=24)</f>
        <v>0</v>
      </c>
      <c r="R13" s="293" t="b">
        <f t="shared" ref="R13" si="42">OR(K13=1,K13=2,K13=3,K13=4)</f>
        <v>0</v>
      </c>
      <c r="S13" s="294" t="str">
        <f t="shared" si="0"/>
        <v/>
      </c>
      <c r="T13" s="295" t="str">
        <f t="shared" si="1"/>
        <v/>
      </c>
      <c r="U13" s="296" t="e">
        <f t="shared" si="2"/>
        <v>#VALUE!</v>
      </c>
      <c r="V13" s="293" t="e">
        <f t="shared" ref="V13" si="43">OR(U13=61,U13=62,U13=63)</f>
        <v>#VALUE!</v>
      </c>
      <c r="W13" s="293" t="e">
        <f t="shared" ref="W13" si="44">OR(U13=51,U13=52)</f>
        <v>#VALUE!</v>
      </c>
      <c r="X13" s="293" t="e">
        <f t="shared" ref="X13" si="45">OR(U13=31,U13=41,U13=42,U13=53)</f>
        <v>#VALUE!</v>
      </c>
      <c r="Y13" s="293" t="e">
        <f t="shared" ref="Y13" si="46">OR(U13=21,U13=32)</f>
        <v>#VALUE!</v>
      </c>
      <c r="Z13" s="293" t="e">
        <f t="shared" ref="Z13" si="47">AND(V13=FALSE,W13=FALSE,X13=FALSE,Y13=FALSE)</f>
        <v>#VALUE!</v>
      </c>
      <c r="AA13" s="191" t="str">
        <f>IF(COUNTA(E13:F13:H13)&lt;3,"",(IF(V13=TRUE,$V$5,IF(W13=TRUE,$W$5,IF(X13=TRUE,$X$5,IF(Y13=TRUE,$Y$5,"Non"))))))</f>
        <v/>
      </c>
      <c r="AB13" s="293" t="e">
        <f t="shared" ref="AB13" si="48">OR(U13=61,U13=62,U13=51,U13=52)</f>
        <v>#VALUE!</v>
      </c>
      <c r="AC13" s="293" t="e">
        <f t="shared" ref="AC13" si="49">OR(U13=41,U13=42)</f>
        <v>#VALUE!</v>
      </c>
      <c r="AD13" s="293" t="e">
        <f t="shared" ref="AD13" si="50">OR(U13=31,U13=32,U13=63,U13=64,U13=53,U13=54,)</f>
        <v>#VALUE!</v>
      </c>
      <c r="AE13" s="293" t="e">
        <f t="shared" ref="AE13" si="51">OR(U13=21,U13=22,)</f>
        <v>#VALUE!</v>
      </c>
      <c r="AF13" s="293" t="e">
        <f t="shared" ref="AF13" si="52">OR(U13=11,U13=12,U13=13,U13=23,)</f>
        <v>#VALUE!</v>
      </c>
      <c r="AG13" s="191" t="str">
        <f>IF(COUNTA(E13:F13:H13)&lt;3,"",(IF(AB13=TRUE,$AB$5,IF(AC13=TRUE,$AC$5,IF(AD13=TRUE,$AD$5,IF(AE13=TRUE,$AE$5,IF(AF13=TRUE,$AF$5,"Aucune")))))))</f>
        <v/>
      </c>
      <c r="AH13" s="293" t="e">
        <f t="shared" ref="AH13" si="53">OR(U13=62,U13=52,U13=42)</f>
        <v>#VALUE!</v>
      </c>
      <c r="AI13" s="293" t="e">
        <f t="shared" ref="AI13" si="54">OR(U13=63,U13=53,U13=43,U13=64,U13=54)</f>
        <v>#VALUE!</v>
      </c>
      <c r="AJ13" s="293" t="e">
        <f t="shared" ref="AJ13" si="55">OR(U13=61,U13=51,U13=41)</f>
        <v>#VALUE!</v>
      </c>
      <c r="AK13" s="293" t="e">
        <f t="shared" ref="AK13" si="56">OR(U13=44,U13=32,U13=33,U13=34)</f>
        <v>#VALUE!</v>
      </c>
      <c r="AL13" s="293" t="e">
        <f t="shared" ref="AL13" si="57">OR(U13=22,U13=23,U13=24,U13=12,U13=13,U13=14)</f>
        <v>#VALUE!</v>
      </c>
      <c r="AM13" s="191" t="str">
        <f>IF(COUNTA(E13:F13:H13)&lt;3,"",(IF(AH13=TRUE,$AH$5,IF(AI13=TRUE,$AI$5,IF(AJ13=TRUE,$AJ$5,IF(AK13=TRUE,$AK$5,IF(AL13=TRUE,$AL$5,"Aucune")))))))</f>
        <v/>
      </c>
      <c r="AN13" s="293" t="e">
        <f t="shared" ref="AN13" si="58">OR(U13=61,U13=62,U13=63,U13=51,U13=52,U13=53)</f>
        <v>#VALUE!</v>
      </c>
      <c r="AO13" s="293" t="e">
        <f t="shared" ref="AO13" si="59">OR(U13=41,U13=42,U13=43,U13=31,U13=32,U13=33)</f>
        <v>#VALUE!</v>
      </c>
      <c r="AP13" s="293" t="e">
        <f t="shared" ref="AP13" si="60">OR(U13=21,U13=22,U13=23,U13=11,U13=12,U13=13)</f>
        <v>#VALUE!</v>
      </c>
      <c r="AQ13" s="191" t="str">
        <f>IF(COUNTA(E13:F13:H13)&lt;3,"",(IF(AN13=TRUE,$AN$5,IF(AO13=TRUE,$AO$5,IF(AP13=TRUE,$AP$5,"Aucune action requise")))))</f>
        <v/>
      </c>
      <c r="AR13" s="293" t="e">
        <f t="shared" ref="AR13" si="61">OR(U13=61,U13=51,U13=41,U13=31,U13=21)</f>
        <v>#VALUE!</v>
      </c>
      <c r="AS13" s="293" t="e">
        <f t="shared" ref="AS13" si="62">OR(U13=62,U13=52,U13=42,U13=32,U13=22,U13=63,U13=53)</f>
        <v>#VALUE!</v>
      </c>
      <c r="AT13" s="293" t="e">
        <f t="shared" ref="AT13" si="63">OR(U13=43,U13=33,U13=23,U13=34,U13=24)</f>
        <v>#VALUE!</v>
      </c>
      <c r="AU13" s="293" t="e">
        <f t="shared" ref="AU13" si="64">OR(U13=64,U13=54,U13=44)</f>
        <v>#VALUE!</v>
      </c>
      <c r="AV13" s="191" t="str">
        <f>IF(COUNTA(E13:F13:H13)&lt;3,"",(IF(AR13=TRUE,$AR$5,IF(AS13=TRUE,$AS$5,IF(AT13=TRUE,$AT$5,IF(AU13=TRUE,$AU$5,"Aucun"))))))</f>
        <v/>
      </c>
      <c r="AW13" s="192"/>
      <c r="AX13" s="79"/>
      <c r="AY13" s="354"/>
    </row>
    <row r="14" spans="1:51" s="233" customFormat="1" ht="114" customHeight="1">
      <c r="A14" s="226"/>
      <c r="B14" s="469" t="s">
        <v>246</v>
      </c>
      <c r="C14" s="499" t="s">
        <v>247</v>
      </c>
      <c r="D14" s="493"/>
      <c r="E14" s="429"/>
      <c r="F14" s="430"/>
      <c r="G14" s="430"/>
      <c r="H14" s="431"/>
      <c r="I14" s="431"/>
      <c r="J14" s="432" t="str">
        <f t="shared" si="3"/>
        <v/>
      </c>
      <c r="K14" s="433">
        <f t="shared" si="4"/>
        <v>0</v>
      </c>
      <c r="L14" s="433" t="b">
        <f t="shared" si="5"/>
        <v>0</v>
      </c>
      <c r="M14" s="433" t="b">
        <f t="shared" si="6"/>
        <v>0</v>
      </c>
      <c r="N14" s="433" t="b">
        <f t="shared" si="7"/>
        <v>0</v>
      </c>
      <c r="O14" s="433" t="b">
        <f t="shared" si="8"/>
        <v>0</v>
      </c>
      <c r="P14" s="433" t="b">
        <f t="shared" si="9"/>
        <v>0</v>
      </c>
      <c r="Q14" s="433" t="b">
        <f t="shared" si="10"/>
        <v>0</v>
      </c>
      <c r="R14" s="433" t="b">
        <f t="shared" si="11"/>
        <v>0</v>
      </c>
      <c r="S14" s="434" t="str">
        <f t="shared" si="0"/>
        <v/>
      </c>
      <c r="T14" s="435" t="str">
        <f t="shared" si="1"/>
        <v/>
      </c>
      <c r="U14" s="436" t="e">
        <f t="shared" si="2"/>
        <v>#VALUE!</v>
      </c>
      <c r="V14" s="433" t="e">
        <f t="shared" si="12"/>
        <v>#VALUE!</v>
      </c>
      <c r="W14" s="433" t="e">
        <f t="shared" si="13"/>
        <v>#VALUE!</v>
      </c>
      <c r="X14" s="433" t="e">
        <f t="shared" si="14"/>
        <v>#VALUE!</v>
      </c>
      <c r="Y14" s="433" t="e">
        <f t="shared" si="15"/>
        <v>#VALUE!</v>
      </c>
      <c r="Z14" s="433" t="e">
        <f t="shared" si="16"/>
        <v>#VALUE!</v>
      </c>
      <c r="AA14" s="437" t="str">
        <f>IF(COUNTA(E14:F14:H14)&lt;3,"",(IF(V14=TRUE,$V$5,IF(W14=TRUE,$W$5,IF(X14=TRUE,$X$5,IF(Y14=TRUE,$Y$5,"Non"))))))</f>
        <v/>
      </c>
      <c r="AB14" s="433" t="e">
        <f t="shared" si="17"/>
        <v>#VALUE!</v>
      </c>
      <c r="AC14" s="433" t="e">
        <f t="shared" si="18"/>
        <v>#VALUE!</v>
      </c>
      <c r="AD14" s="433" t="e">
        <f t="shared" si="19"/>
        <v>#VALUE!</v>
      </c>
      <c r="AE14" s="433" t="e">
        <f t="shared" si="20"/>
        <v>#VALUE!</v>
      </c>
      <c r="AF14" s="433" t="e">
        <f t="shared" si="21"/>
        <v>#VALUE!</v>
      </c>
      <c r="AG14" s="437" t="str">
        <f>IF(COUNTA(E14:F14:H14)&lt;3,"",(IF(AB14=TRUE,$AB$5,IF(AC14=TRUE,$AC$5,IF(AD14=TRUE,$AD$5,IF(AE14=TRUE,$AE$5,IF(AF14=TRUE,$AF$5,"Aucune")))))))</f>
        <v/>
      </c>
      <c r="AH14" s="433" t="e">
        <f t="shared" si="22"/>
        <v>#VALUE!</v>
      </c>
      <c r="AI14" s="433" t="e">
        <f t="shared" si="23"/>
        <v>#VALUE!</v>
      </c>
      <c r="AJ14" s="433" t="e">
        <f t="shared" si="24"/>
        <v>#VALUE!</v>
      </c>
      <c r="AK14" s="433" t="e">
        <f t="shared" si="25"/>
        <v>#VALUE!</v>
      </c>
      <c r="AL14" s="433" t="e">
        <f t="shared" si="26"/>
        <v>#VALUE!</v>
      </c>
      <c r="AM14" s="437" t="str">
        <f>IF(COUNTA(E14:F14:H14)&lt;3,"",(IF(AH14=TRUE,$AH$5,IF(AI14=TRUE,$AI$5,IF(AJ14=TRUE,$AJ$5,IF(AK14=TRUE,$AK$5,IF(AL14=TRUE,$AL$5,"Aucune")))))))</f>
        <v/>
      </c>
      <c r="AN14" s="433" t="e">
        <f t="shared" si="27"/>
        <v>#VALUE!</v>
      </c>
      <c r="AO14" s="433" t="e">
        <f t="shared" si="28"/>
        <v>#VALUE!</v>
      </c>
      <c r="AP14" s="433" t="e">
        <f t="shared" si="29"/>
        <v>#VALUE!</v>
      </c>
      <c r="AQ14" s="437" t="str">
        <f>IF(COUNTA(E14:F14:H14)&lt;3,"",(IF(AN14=TRUE,$AN$5,IF(AO14=TRUE,$AO$5,IF(AP14=TRUE,$AP$5,"Aucune action requise")))))</f>
        <v/>
      </c>
      <c r="AR14" s="433" t="e">
        <f t="shared" si="30"/>
        <v>#VALUE!</v>
      </c>
      <c r="AS14" s="433" t="e">
        <f t="shared" si="31"/>
        <v>#VALUE!</v>
      </c>
      <c r="AT14" s="433" t="e">
        <f t="shared" si="32"/>
        <v>#VALUE!</v>
      </c>
      <c r="AU14" s="433" t="e">
        <f t="shared" si="33"/>
        <v>#VALUE!</v>
      </c>
      <c r="AV14" s="437" t="str">
        <f>IF(COUNTA(E14:F14:H14)&lt;3,"",(IF(AR14=TRUE,$AR$5,IF(AS14=TRUE,$AS$5,IF(AT14=TRUE,$AT$5,IF(AU14=TRUE,$AU$5,"Aucun"))))))</f>
        <v/>
      </c>
      <c r="AW14" s="438"/>
      <c r="AX14" s="500"/>
      <c r="AY14" s="348"/>
    </row>
    <row r="15" spans="1:51" ht="114" customHeight="1" thickBot="1">
      <c r="B15" s="471" t="s">
        <v>248</v>
      </c>
      <c r="C15" s="492" t="s">
        <v>249</v>
      </c>
      <c r="D15" s="486"/>
      <c r="E15" s="474"/>
      <c r="F15" s="475"/>
      <c r="G15" s="475"/>
      <c r="H15" s="476"/>
      <c r="I15" s="476"/>
      <c r="J15" s="292" t="str">
        <f t="shared" si="34"/>
        <v/>
      </c>
      <c r="K15" s="478">
        <f t="shared" ref="K15:K16" si="65">E15*10+F15</f>
        <v>0</v>
      </c>
      <c r="L15" s="478" t="b">
        <f t="shared" ref="L15:L16" si="66">OR(K15=31)</f>
        <v>0</v>
      </c>
      <c r="M15" s="478" t="b">
        <f t="shared" ref="M15:M16" si="67">OR(K15=21,K15=32)</f>
        <v>0</v>
      </c>
      <c r="N15" s="478" t="b">
        <f t="shared" ref="N15:N16" si="68">OR(K15=22,K15=33)</f>
        <v>0</v>
      </c>
      <c r="O15" s="478" t="b">
        <f t="shared" ref="O15:O16" si="69">OR(K15=11,K15=12)</f>
        <v>0</v>
      </c>
      <c r="P15" s="478" t="b">
        <f t="shared" ref="P15:P16" si="70">OR(K15=23,K15=34)</f>
        <v>0</v>
      </c>
      <c r="Q15" s="478" t="b">
        <f t="shared" ref="Q15:Q16" si="71">OR(K15=13,K15=14,K15=24)</f>
        <v>0</v>
      </c>
      <c r="R15" s="478" t="b">
        <f t="shared" ref="R15:R16" si="72">OR(K15=1,K15=2,K15=3,K15=4)</f>
        <v>0</v>
      </c>
      <c r="S15" s="479" t="str">
        <f t="shared" si="0"/>
        <v/>
      </c>
      <c r="T15" s="480" t="str">
        <f t="shared" si="1"/>
        <v/>
      </c>
      <c r="U15" s="481" t="e">
        <f t="shared" si="2"/>
        <v>#VALUE!</v>
      </c>
      <c r="V15" s="478" t="e">
        <f t="shared" ref="V15:V16" si="73">OR(U15=61,U15=62,U15=63)</f>
        <v>#VALUE!</v>
      </c>
      <c r="W15" s="478" t="e">
        <f t="shared" ref="W15:W16" si="74">OR(U15=51,U15=52)</f>
        <v>#VALUE!</v>
      </c>
      <c r="X15" s="478" t="e">
        <f t="shared" ref="X15:X16" si="75">OR(U15=31,U15=41,U15=42,U15=53)</f>
        <v>#VALUE!</v>
      </c>
      <c r="Y15" s="478" t="e">
        <f t="shared" ref="Y15:Y16" si="76">OR(U15=21,U15=32)</f>
        <v>#VALUE!</v>
      </c>
      <c r="Z15" s="478" t="e">
        <f t="shared" ref="Z15:Z16" si="77">AND(V15=FALSE,W15=FALSE,X15=FALSE,Y15=FALSE)</f>
        <v>#VALUE!</v>
      </c>
      <c r="AA15" s="482" t="str">
        <f>IF(COUNTA(E15:F15:H15)&lt;3,"",(IF(V15=TRUE,$V$5,IF(W15=TRUE,$W$5,IF(X15=TRUE,$X$5,IF(Y15=TRUE,$Y$5,"Non"))))))</f>
        <v/>
      </c>
      <c r="AB15" s="478" t="e">
        <f t="shared" ref="AB15:AB16" si="78">OR(U15=61,U15=62,U15=51,U15=52)</f>
        <v>#VALUE!</v>
      </c>
      <c r="AC15" s="478" t="e">
        <f t="shared" ref="AC15:AC16" si="79">OR(U15=41,U15=42)</f>
        <v>#VALUE!</v>
      </c>
      <c r="AD15" s="478" t="e">
        <f t="shared" ref="AD15:AD16" si="80">OR(U15=31,U15=32,U15=63,U15=64,U15=53,U15=54,)</f>
        <v>#VALUE!</v>
      </c>
      <c r="AE15" s="478" t="e">
        <f t="shared" ref="AE15:AE16" si="81">OR(U15=21,U15=22,)</f>
        <v>#VALUE!</v>
      </c>
      <c r="AF15" s="478" t="e">
        <f t="shared" ref="AF15:AF16" si="82">OR(U15=11,U15=12,U15=13,U15=23,)</f>
        <v>#VALUE!</v>
      </c>
      <c r="AG15" s="482" t="str">
        <f>IF(COUNTA(E15:F15:H15)&lt;3,"",(IF(AB15=TRUE,$AB$5,IF(AC15=TRUE,$AC$5,IF(AD15=TRUE,$AD$5,IF(AE15=TRUE,$AE$5,IF(AF15=TRUE,$AF$5,"Aucune")))))))</f>
        <v/>
      </c>
      <c r="AH15" s="478" t="e">
        <f t="shared" ref="AH15:AH16" si="83">OR(U15=62,U15=52,U15=42)</f>
        <v>#VALUE!</v>
      </c>
      <c r="AI15" s="478" t="e">
        <f t="shared" ref="AI15:AI16" si="84">OR(U15=63,U15=53,U15=43,U15=64,U15=54)</f>
        <v>#VALUE!</v>
      </c>
      <c r="AJ15" s="478" t="e">
        <f t="shared" ref="AJ15:AJ16" si="85">OR(U15=61,U15=51,U15=41)</f>
        <v>#VALUE!</v>
      </c>
      <c r="AK15" s="478" t="e">
        <f t="shared" ref="AK15:AK16" si="86">OR(U15=44,U15=32,U15=33,U15=34)</f>
        <v>#VALUE!</v>
      </c>
      <c r="AL15" s="478" t="e">
        <f t="shared" ref="AL15:AL16" si="87">OR(U15=22,U15=23,U15=24,U15=12,U15=13,U15=14)</f>
        <v>#VALUE!</v>
      </c>
      <c r="AM15" s="482" t="str">
        <f>IF(COUNTA(E15:F15:H15)&lt;3,"",(IF(AH15=TRUE,$AH$5,IF(AI15=TRUE,$AI$5,IF(AJ15=TRUE,$AJ$5,IF(AK15=TRUE,$AK$5,IF(AL15=TRUE,$AL$5,"Aucune")))))))</f>
        <v/>
      </c>
      <c r="AN15" s="478" t="e">
        <f t="shared" ref="AN15:AN16" si="88">OR(U15=61,U15=62,U15=63,U15=51,U15=52,U15=53)</f>
        <v>#VALUE!</v>
      </c>
      <c r="AO15" s="478" t="e">
        <f t="shared" ref="AO15:AO16" si="89">OR(U15=41,U15=42,U15=43,U15=31,U15=32,U15=33)</f>
        <v>#VALUE!</v>
      </c>
      <c r="AP15" s="478" t="e">
        <f t="shared" ref="AP15:AP16" si="90">OR(U15=21,U15=22,U15=23,U15=11,U15=12,U15=13)</f>
        <v>#VALUE!</v>
      </c>
      <c r="AQ15" s="482" t="str">
        <f>IF(COUNTA(E15:F15:H15)&lt;3,"",(IF(AN15=TRUE,$AN$5,IF(AO15=TRUE,$AO$5,IF(AP15=TRUE,$AP$5,"Aucune action requise")))))</f>
        <v/>
      </c>
      <c r="AR15" s="478" t="e">
        <f t="shared" ref="AR15:AR16" si="91">OR(U15=61,U15=51,U15=41,U15=31,U15=21)</f>
        <v>#VALUE!</v>
      </c>
      <c r="AS15" s="478" t="e">
        <f t="shared" ref="AS15:AS16" si="92">OR(U15=62,U15=52,U15=42,U15=32,U15=22,U15=63,U15=53)</f>
        <v>#VALUE!</v>
      </c>
      <c r="AT15" s="478" t="e">
        <f t="shared" ref="AT15:AT16" si="93">OR(U15=43,U15=33,U15=23,U15=34,U15=24)</f>
        <v>#VALUE!</v>
      </c>
      <c r="AU15" s="478" t="e">
        <f t="shared" ref="AU15:AU16" si="94">OR(U15=64,U15=54,U15=44)</f>
        <v>#VALUE!</v>
      </c>
      <c r="AV15" s="482" t="str">
        <f>IF(COUNTA(E15:F15:H15)&lt;3,"",(IF(AR15=TRUE,$AR$5,IF(AS15=TRUE,$AS$5,IF(AT15=TRUE,$AT$5,IF(AU15=TRUE,$AU$5,"Aucun"))))))</f>
        <v/>
      </c>
      <c r="AW15" s="483"/>
      <c r="AX15" s="498"/>
      <c r="AY15" s="349"/>
    </row>
    <row r="16" spans="1:51" ht="114" customHeight="1" thickBot="1">
      <c r="B16" s="455" t="s">
        <v>250</v>
      </c>
      <c r="C16" s="501" t="s">
        <v>251</v>
      </c>
      <c r="D16" s="488"/>
      <c r="E16" s="443"/>
      <c r="F16" s="444"/>
      <c r="G16" s="444"/>
      <c r="H16" s="445"/>
      <c r="I16" s="445"/>
      <c r="J16" s="432" t="str">
        <f t="shared" si="3"/>
        <v/>
      </c>
      <c r="K16" s="447">
        <f t="shared" si="65"/>
        <v>0</v>
      </c>
      <c r="L16" s="447" t="b">
        <f t="shared" si="66"/>
        <v>0</v>
      </c>
      <c r="M16" s="447" t="b">
        <f t="shared" si="67"/>
        <v>0</v>
      </c>
      <c r="N16" s="447" t="b">
        <f t="shared" si="68"/>
        <v>0</v>
      </c>
      <c r="O16" s="447" t="b">
        <f t="shared" si="69"/>
        <v>0</v>
      </c>
      <c r="P16" s="447" t="b">
        <f t="shared" si="70"/>
        <v>0</v>
      </c>
      <c r="Q16" s="447" t="b">
        <f t="shared" si="71"/>
        <v>0</v>
      </c>
      <c r="R16" s="447" t="b">
        <f t="shared" si="72"/>
        <v>0</v>
      </c>
      <c r="S16" s="448" t="str">
        <f t="shared" si="0"/>
        <v/>
      </c>
      <c r="T16" s="449" t="str">
        <f t="shared" si="1"/>
        <v/>
      </c>
      <c r="U16" s="450" t="e">
        <f t="shared" si="2"/>
        <v>#VALUE!</v>
      </c>
      <c r="V16" s="447" t="e">
        <f t="shared" si="73"/>
        <v>#VALUE!</v>
      </c>
      <c r="W16" s="447" t="e">
        <f t="shared" si="74"/>
        <v>#VALUE!</v>
      </c>
      <c r="X16" s="447" t="e">
        <f t="shared" si="75"/>
        <v>#VALUE!</v>
      </c>
      <c r="Y16" s="447" t="e">
        <f t="shared" si="76"/>
        <v>#VALUE!</v>
      </c>
      <c r="Z16" s="447" t="e">
        <f t="shared" si="77"/>
        <v>#VALUE!</v>
      </c>
      <c r="AA16" s="451" t="str">
        <f>IF(COUNTA(E16:F16:H16)&lt;3,"",(IF(V16=TRUE,$V$5,IF(W16=TRUE,$W$5,IF(X16=TRUE,$X$5,IF(Y16=TRUE,$Y$5,"Non"))))))</f>
        <v/>
      </c>
      <c r="AB16" s="447" t="e">
        <f t="shared" si="78"/>
        <v>#VALUE!</v>
      </c>
      <c r="AC16" s="447" t="e">
        <f t="shared" si="79"/>
        <v>#VALUE!</v>
      </c>
      <c r="AD16" s="447" t="e">
        <f t="shared" si="80"/>
        <v>#VALUE!</v>
      </c>
      <c r="AE16" s="447" t="e">
        <f t="shared" si="81"/>
        <v>#VALUE!</v>
      </c>
      <c r="AF16" s="447" t="e">
        <f t="shared" si="82"/>
        <v>#VALUE!</v>
      </c>
      <c r="AG16" s="451" t="str">
        <f>IF(COUNTA(E16:F16:H16)&lt;3,"",(IF(AB16=TRUE,$AB$5,IF(AC16=TRUE,$AC$5,IF(AD16=TRUE,$AD$5,IF(AE16=TRUE,$AE$5,IF(AF16=TRUE,$AF$5,"Aucune")))))))</f>
        <v/>
      </c>
      <c r="AH16" s="447" t="e">
        <f t="shared" si="83"/>
        <v>#VALUE!</v>
      </c>
      <c r="AI16" s="447" t="e">
        <f t="shared" si="84"/>
        <v>#VALUE!</v>
      </c>
      <c r="AJ16" s="447" t="e">
        <f t="shared" si="85"/>
        <v>#VALUE!</v>
      </c>
      <c r="AK16" s="447" t="e">
        <f t="shared" si="86"/>
        <v>#VALUE!</v>
      </c>
      <c r="AL16" s="447" t="e">
        <f t="shared" si="87"/>
        <v>#VALUE!</v>
      </c>
      <c r="AM16" s="451" t="str">
        <f>IF(COUNTA(E16:F16:H16)&lt;3,"",(IF(AH16=TRUE,$AH$5,IF(AI16=TRUE,$AI$5,IF(AJ16=TRUE,$AJ$5,IF(AK16=TRUE,$AK$5,IF(AL16=TRUE,$AL$5,"Aucune")))))))</f>
        <v/>
      </c>
      <c r="AN16" s="447" t="e">
        <f t="shared" si="88"/>
        <v>#VALUE!</v>
      </c>
      <c r="AO16" s="447" t="e">
        <f t="shared" si="89"/>
        <v>#VALUE!</v>
      </c>
      <c r="AP16" s="447" t="e">
        <f t="shared" si="90"/>
        <v>#VALUE!</v>
      </c>
      <c r="AQ16" s="451" t="str">
        <f>IF(COUNTA(E16:F16:H16)&lt;3,"",(IF(AN16=TRUE,$AN$5,IF(AO16=TRUE,$AO$5,IF(AP16=TRUE,$AP$5,"Aucune action requise")))))</f>
        <v/>
      </c>
      <c r="AR16" s="447" t="e">
        <f t="shared" si="91"/>
        <v>#VALUE!</v>
      </c>
      <c r="AS16" s="447" t="e">
        <f t="shared" si="92"/>
        <v>#VALUE!</v>
      </c>
      <c r="AT16" s="447" t="e">
        <f t="shared" si="93"/>
        <v>#VALUE!</v>
      </c>
      <c r="AU16" s="447" t="e">
        <f t="shared" si="94"/>
        <v>#VALUE!</v>
      </c>
      <c r="AV16" s="451" t="str">
        <f>IF(COUNTA(E16:F16:H16)&lt;3,"",(IF(AR16=TRUE,$AR$5,IF(AS16=TRUE,$AS$5,IF(AT16=TRUE,$AT$5,IF(AU16=TRUE,$AU$5,"Aucun"))))))</f>
        <v/>
      </c>
      <c r="AW16" s="452"/>
      <c r="AX16" s="502"/>
      <c r="AY16" s="350"/>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5581" priority="299">
      <formula>FIND("Agir",B4)</formula>
    </cfRule>
    <cfRule type="expression" dxfId="5580" priority="300">
      <formula>FIND("Réagir",B4)</formula>
    </cfRule>
    <cfRule type="expression" dxfId="5579" priority="298" stopIfTrue="1">
      <formula>ISTEXT(A4)</formula>
    </cfRule>
  </conditionalFormatting>
  <conditionalFormatting sqref="A4">
    <cfRule type="expression" dxfId="5578" priority="297">
      <formula>FIND("Réagir",B4)</formula>
    </cfRule>
    <cfRule type="expression" dxfId="5577" priority="296">
      <formula>FIND("Agir",B4)</formula>
    </cfRule>
    <cfRule type="expression" dxfId="5576" priority="295" stopIfTrue="1">
      <formula>ISTEXT(A4)</formula>
    </cfRule>
    <cfRule type="expression" dxfId="5575" priority="294">
      <formula>FIND("Réagir",B4)</formula>
    </cfRule>
    <cfRule type="expression" dxfId="5574" priority="293">
      <formula>FIND("Agir",B4)</formula>
    </cfRule>
    <cfRule type="expression" dxfId="5573" priority="292" stopIfTrue="1">
      <formula>ISTEXT(A4)</formula>
    </cfRule>
  </conditionalFormatting>
  <conditionalFormatting sqref="D7:D14">
    <cfRule type="expression" dxfId="5572" priority="234" stopIfTrue="1">
      <formula>ISTEXT(D7)</formula>
    </cfRule>
    <cfRule type="expression" dxfId="5571" priority="240">
      <formula>FIND("Réagir",E7)</formula>
    </cfRule>
    <cfRule type="expression" dxfId="5570" priority="239">
      <formula>FIND("Agir",E7)</formula>
    </cfRule>
    <cfRule type="expression" dxfId="5569" priority="238" stopIfTrue="1">
      <formula>ISTEXT(D7)</formula>
    </cfRule>
    <cfRule type="expression" dxfId="5568" priority="235">
      <formula>FIND("Conforter",F7)</formula>
    </cfRule>
  </conditionalFormatting>
  <conditionalFormatting sqref="D9:D14">
    <cfRule type="expression" dxfId="5567" priority="223">
      <formula>FIND("Conforter",F9)</formula>
    </cfRule>
  </conditionalFormatting>
  <conditionalFormatting sqref="D9:D15">
    <cfRule type="expression" dxfId="5566" priority="140" stopIfTrue="1">
      <formula>ISTEXT(D9)</formula>
    </cfRule>
  </conditionalFormatting>
  <conditionalFormatting sqref="D13">
    <cfRule type="expression" dxfId="5565" priority="31">
      <formula>FIND("Conforter",F13)</formula>
    </cfRule>
    <cfRule type="expression" dxfId="5564" priority="30" stopIfTrue="1">
      <formula>ISTEXT(D13)</formula>
    </cfRule>
  </conditionalFormatting>
  <conditionalFormatting sqref="D15">
    <cfRule type="expression" dxfId="5563" priority="142">
      <formula>FIND("Réagir",E15)</formula>
    </cfRule>
    <cfRule type="expression" dxfId="5562" priority="137">
      <formula>FIND("Conforter",F15)</formula>
    </cfRule>
    <cfRule type="expression" dxfId="5561" priority="141">
      <formula>FIND("Agir",E15)</formula>
    </cfRule>
    <cfRule type="expression" dxfId="5560" priority="138" stopIfTrue="1">
      <formula>ISTEXT(D15)</formula>
    </cfRule>
    <cfRule type="expression" dxfId="5559" priority="139">
      <formula>FIND("Conforter",F15)</formula>
    </cfRule>
  </conditionalFormatting>
  <conditionalFormatting sqref="D15:D16">
    <cfRule type="expression" dxfId="5558" priority="74" stopIfTrue="1">
      <formula>ISTEXT(D15)</formula>
    </cfRule>
  </conditionalFormatting>
  <conditionalFormatting sqref="D16">
    <cfRule type="expression" dxfId="5557" priority="71">
      <formula>FIND("Conforter",F16)</formula>
    </cfRule>
    <cfRule type="expression" dxfId="5556" priority="76">
      <formula>FIND("Réagir",E16)</formula>
    </cfRule>
    <cfRule type="expression" dxfId="5555" priority="75">
      <formula>FIND("Agir",E16)</formula>
    </cfRule>
    <cfRule type="expression" dxfId="5554" priority="73">
      <formula>FIND("Conforter",F16)</formula>
    </cfRule>
    <cfRule type="expression" dxfId="5553" priority="72" stopIfTrue="1">
      <formula>ISTEXT(D16)</formula>
    </cfRule>
    <cfRule type="expression" dxfId="5552" priority="70" stopIfTrue="1">
      <formula>ISTEXT(D16)</formula>
    </cfRule>
  </conditionalFormatting>
  <conditionalFormatting sqref="F7:F14">
    <cfRule type="expression" dxfId="5551" priority="288">
      <formula>FIND("Conforter",I7)</formula>
    </cfRule>
  </conditionalFormatting>
  <conditionalFormatting sqref="F15">
    <cfRule type="expression" dxfId="5550" priority="162">
      <formula>FIND("Conforter",I15)</formula>
    </cfRule>
  </conditionalFormatting>
  <conditionalFormatting sqref="F16">
    <cfRule type="expression" dxfId="5549" priority="96">
      <formula>FIND("Conforter",I16)</formula>
    </cfRule>
  </conditionalFormatting>
  <conditionalFormatting sqref="F7:G14">
    <cfRule type="expression" dxfId="5548" priority="284" stopIfTrue="1">
      <formula>ISTEXT(F7)</formula>
    </cfRule>
  </conditionalFormatting>
  <conditionalFormatting sqref="F15:G15">
    <cfRule type="expression" dxfId="5547" priority="158" stopIfTrue="1">
      <formula>ISTEXT(F15)</formula>
    </cfRule>
  </conditionalFormatting>
  <conditionalFormatting sqref="F16:G16">
    <cfRule type="expression" dxfId="5546" priority="92" stopIfTrue="1">
      <formula>ISTEXT(F16)</formula>
    </cfRule>
  </conditionalFormatting>
  <conditionalFormatting sqref="G7:G14">
    <cfRule type="expression" dxfId="5545" priority="286">
      <formula>FIND("Réagir",I7)</formula>
    </cfRule>
    <cfRule type="expression" dxfId="5544" priority="285">
      <formula>FIND("Agir",I7)</formula>
    </cfRule>
  </conditionalFormatting>
  <conditionalFormatting sqref="G15">
    <cfRule type="expression" dxfId="5543" priority="160">
      <formula>FIND("Réagir",I15)</formula>
    </cfRule>
    <cfRule type="expression" dxfId="5542" priority="159">
      <formula>FIND("Agir",I15)</formula>
    </cfRule>
  </conditionalFormatting>
  <conditionalFormatting sqref="G16">
    <cfRule type="expression" dxfId="5541" priority="94">
      <formula>FIND("Réagir",I16)</formula>
    </cfRule>
    <cfRule type="expression" dxfId="5540" priority="93">
      <formula>FIND("Agir",I16)</formula>
    </cfRule>
  </conditionalFormatting>
  <conditionalFormatting sqref="G7:H14">
    <cfRule type="expression" dxfId="5539" priority="283">
      <formula>FIND("Conforter",J7)</formula>
    </cfRule>
    <cfRule type="expression" dxfId="5538" priority="282" stopIfTrue="1">
      <formula>ISTEXT(G7)</formula>
    </cfRule>
  </conditionalFormatting>
  <conditionalFormatting sqref="G9:H14">
    <cfRule type="expression" dxfId="5537" priority="252">
      <formula>FIND("Conforter",J9)</formula>
    </cfRule>
  </conditionalFormatting>
  <conditionalFormatting sqref="G13:H13">
    <cfRule type="expression" dxfId="5536" priority="33">
      <formula>FIND("Conforter",J13)</formula>
    </cfRule>
  </conditionalFormatting>
  <conditionalFormatting sqref="G15:H15">
    <cfRule type="expression" dxfId="5535" priority="157">
      <formula>FIND("Conforter",J15)</formula>
    </cfRule>
  </conditionalFormatting>
  <conditionalFormatting sqref="G15:H16">
    <cfRule type="expression" dxfId="5534" priority="91">
      <formula>FIND("Conforter",J15)</formula>
    </cfRule>
    <cfRule type="expression" dxfId="5533" priority="84" stopIfTrue="1">
      <formula>ISTEXT(G15)</formula>
    </cfRule>
  </conditionalFormatting>
  <conditionalFormatting sqref="G16:H16">
    <cfRule type="expression" dxfId="5532" priority="85">
      <formula>FIND("Conforter",J16)</formula>
    </cfRule>
  </conditionalFormatting>
  <conditionalFormatting sqref="G9:I14">
    <cfRule type="expression" dxfId="5531" priority="251" stopIfTrue="1">
      <formula>ISTEXT(G9)</formula>
    </cfRule>
  </conditionalFormatting>
  <conditionalFormatting sqref="G13:I13">
    <cfRule type="expression" dxfId="5530" priority="32" stopIfTrue="1">
      <formula>ISTEXT(G13)</formula>
    </cfRule>
  </conditionalFormatting>
  <conditionalFormatting sqref="G15:I15">
    <cfRule type="expression" dxfId="5529" priority="152" stopIfTrue="1">
      <formula>ISTEXT(G15)</formula>
    </cfRule>
  </conditionalFormatting>
  <conditionalFormatting sqref="G16:I16">
    <cfRule type="expression" dxfId="5528" priority="86" stopIfTrue="1">
      <formula>ISTEXT(G16)</formula>
    </cfRule>
  </conditionalFormatting>
  <conditionalFormatting sqref="H7">
    <cfRule type="expression" dxfId="5527" priority="212">
      <formula>FIND("Conforter",J7)</formula>
    </cfRule>
    <cfRule type="expression" dxfId="5526" priority="211" stopIfTrue="1">
      <formula>ISTEXT(H7)</formula>
    </cfRule>
  </conditionalFormatting>
  <conditionalFormatting sqref="H7:H14">
    <cfRule type="expression" dxfId="5525" priority="219" stopIfTrue="1">
      <formula>ISTEXT(H7)</formula>
    </cfRule>
    <cfRule type="expression" dxfId="5524" priority="221">
      <formula>FIND("Réagir",J7)</formula>
    </cfRule>
    <cfRule type="expression" dxfId="5523" priority="220">
      <formula>FIND("Agir",J7)</formula>
    </cfRule>
  </conditionalFormatting>
  <conditionalFormatting sqref="H15:H16">
    <cfRule type="expression" dxfId="5522" priority="67" stopIfTrue="1">
      <formula>ISTEXT(H15)</formula>
    </cfRule>
    <cfRule type="expression" dxfId="5521" priority="68">
      <formula>FIND("Agir",J15)</formula>
    </cfRule>
    <cfRule type="expression" dxfId="5520" priority="69">
      <formula>FIND("Réagir",J15)</formula>
    </cfRule>
  </conditionalFormatting>
  <conditionalFormatting sqref="I7 AG7:AG14 AM7:AM14 AQ7:AQ14 AV7:AY14 I8:J14">
    <cfRule type="containsText" dxfId="5519" priority="290" stopIfTrue="1" operator="containsText" text="Seconde">
      <formula>NOT(ISERROR(SEARCH("Seconde",I7)))</formula>
    </cfRule>
    <cfRule type="containsText" dxfId="5518" priority="291" stopIfTrue="1" operator="containsText" text="Terme">
      <formula>NOT(ISERROR(SEARCH("Terme",I7)))</formula>
    </cfRule>
  </conditionalFormatting>
  <conditionalFormatting sqref="I8">
    <cfRule type="expression" dxfId="5517" priority="250">
      <formula>FIND("Réagir",J8)</formula>
    </cfRule>
    <cfRule type="expression" dxfId="5516" priority="248" stopIfTrue="1">
      <formula>ISTEXT(I8)</formula>
    </cfRule>
    <cfRule type="expression" dxfId="5515" priority="249">
      <formula>FIND("Agir",J8)</formula>
    </cfRule>
  </conditionalFormatting>
  <conditionalFormatting sqref="I9:I14">
    <cfRule type="expression" dxfId="5514" priority="255">
      <formula>FIND("Réagir",J9)</formula>
    </cfRule>
    <cfRule type="expression" dxfId="5513" priority="254">
      <formula>FIND("Agir",J9)</formula>
    </cfRule>
  </conditionalFormatting>
  <conditionalFormatting sqref="I13">
    <cfRule type="expression" dxfId="5512" priority="36">
      <formula>FIND("Réagir",J13)</formula>
    </cfRule>
    <cfRule type="expression" dxfId="5511" priority="35">
      <formula>FIND("Agir",J13)</formula>
    </cfRule>
  </conditionalFormatting>
  <conditionalFormatting sqref="I15">
    <cfRule type="expression" dxfId="5510" priority="154">
      <formula>FIND("Réagir",J15)</formula>
    </cfRule>
    <cfRule type="expression" dxfId="5509" priority="153">
      <formula>FIND("Agir",J15)</formula>
    </cfRule>
    <cfRule type="expression" dxfId="5508" priority="168">
      <formula>FIND("Réagir",J15)</formula>
    </cfRule>
    <cfRule type="expression" dxfId="5507" priority="167">
      <formula>FIND("Agir",J15)</formula>
    </cfRule>
    <cfRule type="expression" dxfId="5506" priority="166" stopIfTrue="1">
      <formula>ISTEXT(I15)</formula>
    </cfRule>
  </conditionalFormatting>
  <conditionalFormatting sqref="I16">
    <cfRule type="expression" dxfId="5505" priority="102">
      <formula>FIND("Réagir",J16)</formula>
    </cfRule>
    <cfRule type="expression" dxfId="5504" priority="101">
      <formula>FIND("Agir",J16)</formula>
    </cfRule>
    <cfRule type="expression" dxfId="5503" priority="87">
      <formula>FIND("Agir",J16)</formula>
    </cfRule>
    <cfRule type="expression" dxfId="5502" priority="100" stopIfTrue="1">
      <formula>ISTEXT(I16)</formula>
    </cfRule>
    <cfRule type="expression" dxfId="5501" priority="88">
      <formula>FIND("Réagir",J16)</formula>
    </cfRule>
  </conditionalFormatting>
  <conditionalFormatting sqref="I5:J5 AA5 AG5 AM5 AQ5 AV5:AY5">
    <cfRule type="containsText" dxfId="5500" priority="17" stopIfTrue="1" operator="containsText" text="Terme">
      <formula>NOT(ISERROR(SEARCH("Terme",I5)))</formula>
    </cfRule>
    <cfRule type="containsText" dxfId="5499" priority="16" stopIfTrue="1" operator="containsText" text="Seconde">
      <formula>NOT(ISERROR(SEARCH("Seconde",I5)))</formula>
    </cfRule>
    <cfRule type="containsText" dxfId="5498" priority="15" stopIfTrue="1" operator="containsText" text="Première">
      <formula>NOT(ISERROR(SEARCH("Première",I5)))</formula>
    </cfRule>
  </conditionalFormatting>
  <conditionalFormatting sqref="I8:J14 AM7:AM14 AQ7:AQ14 AV7:AY14 AG7:AG14 I7">
    <cfRule type="containsText" dxfId="5497" priority="289" stopIfTrue="1" operator="containsText" text="Première">
      <formula>NOT(ISERROR(SEARCH("Première",I7)))</formula>
    </cfRule>
  </conditionalFormatting>
  <conditionalFormatting sqref="I15:J15 AG15 AM15 AQ15 AV15:AY15">
    <cfRule type="containsText" dxfId="5496" priority="165" stopIfTrue="1" operator="containsText" text="Terme">
      <formula>NOT(ISERROR(SEARCH("Terme",I15)))</formula>
    </cfRule>
    <cfRule type="containsText" dxfId="5495" priority="164" stopIfTrue="1" operator="containsText" text="Seconde">
      <formula>NOT(ISERROR(SEARCH("Seconde",I15)))</formula>
    </cfRule>
  </conditionalFormatting>
  <conditionalFormatting sqref="I15:J15 AM15 AQ15 AV15:AY15 AG15">
    <cfRule type="containsText" dxfId="5494" priority="163" stopIfTrue="1" operator="containsText" text="Première">
      <formula>NOT(ISERROR(SEARCH("Première",I15)))</formula>
    </cfRule>
  </conditionalFormatting>
  <conditionalFormatting sqref="I16:J16 AM16 AQ16 AV16:AY16 AA7:AA16 AG16">
    <cfRule type="containsText" dxfId="5493" priority="97" stopIfTrue="1" operator="containsText" text="Première">
      <formula>NOT(ISERROR(SEARCH("Première",I7)))</formula>
    </cfRule>
  </conditionalFormatting>
  <conditionalFormatting sqref="J7:J14">
    <cfRule type="containsText" dxfId="5492" priority="246" stopIfTrue="1" operator="containsText" text="moyen">
      <formula>NOT(ISERROR(SEARCH("moyen",J7)))</formula>
    </cfRule>
    <cfRule type="containsText" dxfId="5491" priority="247" stopIfTrue="1" operator="containsText" text="long">
      <formula>NOT(ISERROR(SEARCH("long",J7)))</formula>
    </cfRule>
  </conditionalFormatting>
  <conditionalFormatting sqref="J7:J16">
    <cfRule type="containsText" dxfId="5490" priority="80" stopIfTrue="1" operator="containsText" text="Non Prioritaire">
      <formula>NOT(ISERROR(SEARCH("Non Prioritaire",J7)))</formula>
    </cfRule>
    <cfRule type="containsText" dxfId="5489" priority="81" stopIfTrue="1" operator="containsText" text="Urgent">
      <formula>NOT(ISERROR(SEARCH("Urgent",J7)))</formula>
    </cfRule>
    <cfRule type="containsText" dxfId="5488" priority="77" operator="containsText" text="Intervention prioritaire">
      <formula>NOT(ISERROR(SEARCH("Intervention prioritaire",J7)))</formula>
    </cfRule>
    <cfRule type="containsText" dxfId="5487" priority="78" stopIfTrue="1" operator="containsText" text="Non pertinent">
      <formula>NOT(ISERROR(SEARCH("Non pertinent",J7)))</formula>
    </cfRule>
    <cfRule type="containsText" dxfId="5486" priority="79" stopIfTrue="1" operator="containsText" text="consolidation">
      <formula>NOT(ISERROR(SEARCH("consolidation",J7)))</formula>
    </cfRule>
  </conditionalFormatting>
  <conditionalFormatting sqref="J8:J14">
    <cfRule type="containsText" dxfId="5485" priority="281" stopIfTrue="1" operator="containsText" text="Non">
      <formula>NOT(ISERROR(SEARCH("Non",J8)))</formula>
    </cfRule>
  </conditionalFormatting>
  <conditionalFormatting sqref="J15:J16">
    <cfRule type="containsText" dxfId="5484" priority="82" stopIfTrue="1" operator="containsText" text="long">
      <formula>NOT(ISERROR(SEARCH("long",J15)))</formula>
    </cfRule>
    <cfRule type="containsText" dxfId="5483" priority="4" stopIfTrue="1" operator="containsText" text="Non Prioritaire">
      <formula>NOT(ISERROR(SEARCH("Non Prioritaire",J15)))</formula>
    </cfRule>
    <cfRule type="containsText" dxfId="5482" priority="7" stopIfTrue="1" operator="containsText" text="long">
      <formula>NOT(ISERROR(SEARCH("long",J15)))</formula>
    </cfRule>
    <cfRule type="containsText" dxfId="5481" priority="8" stopIfTrue="1" operator="containsText" text="Non">
      <formula>NOT(ISERROR(SEARCH("Non",J15)))</formula>
    </cfRule>
    <cfRule type="containsText" dxfId="5480" priority="89" stopIfTrue="1" operator="containsText" text="Non">
      <formula>NOT(ISERROR(SEARCH("Non",J15)))</formula>
    </cfRule>
    <cfRule type="containsText" dxfId="5479" priority="83" stopIfTrue="1" operator="containsText" text="long">
      <formula>NOT(ISERROR(SEARCH("long",J15)))</formula>
    </cfRule>
    <cfRule type="containsText" dxfId="5478" priority="2" stopIfTrue="1" operator="containsText" text="Non pertinent">
      <formula>NOT(ISERROR(SEARCH("Non pertinent",J15)))</formula>
    </cfRule>
    <cfRule type="containsText" dxfId="5477" priority="9" stopIfTrue="1" operator="containsText" text="Première">
      <formula>NOT(ISERROR(SEARCH("Première",J15)))</formula>
    </cfRule>
    <cfRule type="containsText" dxfId="5476" priority="10" stopIfTrue="1" operator="containsText" text="Seconde">
      <formula>NOT(ISERROR(SEARCH("Seconde",J15)))</formula>
    </cfRule>
    <cfRule type="containsText" dxfId="5475" priority="11" stopIfTrue="1" operator="containsText" text="Terme">
      <formula>NOT(ISERROR(SEARCH("Terme",J15)))</formula>
    </cfRule>
    <cfRule type="containsText" dxfId="5474" priority="1" operator="containsText" text="Intervention prioritaire">
      <formula>NOT(ISERROR(SEARCH("Intervention prioritaire",J15)))</formula>
    </cfRule>
    <cfRule type="containsText" dxfId="5473" priority="6" stopIfTrue="1" operator="containsText" text="moyen">
      <formula>NOT(ISERROR(SEARCH("moyen",J15)))</formula>
    </cfRule>
    <cfRule type="containsText" dxfId="5472" priority="5" stopIfTrue="1" operator="containsText" text="Urgent">
      <formula>NOT(ISERROR(SEARCH("Urgent",J15)))</formula>
    </cfRule>
    <cfRule type="containsText" dxfId="5471" priority="3" stopIfTrue="1" operator="containsText" text="consolidation">
      <formula>NOT(ISERROR(SEARCH("consolidation",J15)))</formula>
    </cfRule>
  </conditionalFormatting>
  <conditionalFormatting sqref="AA7:AA16 I16:J16 AG16 AM16 AQ16 AV16:AY16">
    <cfRule type="containsText" dxfId="5470" priority="98" stopIfTrue="1" operator="containsText" text="Seconde">
      <formula>NOT(ISERROR(SEARCH("Seconde",I7)))</formula>
    </cfRule>
    <cfRule type="containsText" dxfId="5469" priority="99" stopIfTrue="1" operator="containsText" text="Terme">
      <formula>NOT(ISERROR(SEARCH("Terme",I7)))</formula>
    </cfRule>
  </conditionalFormatting>
  <conditionalFormatting sqref="AA7:AA16">
    <cfRule type="expression" dxfId="5468" priority="53">
      <formula>FIND("Agir",AV7)</formula>
    </cfRule>
    <cfRule type="expression" dxfId="5467" priority="54">
      <formula>FIND("Réagir",AV7)</formula>
    </cfRule>
    <cfRule type="expression" dxfId="5466" priority="52" stopIfTrue="1">
      <formula>ISTEXT(AA7)</formula>
    </cfRule>
  </conditionalFormatting>
  <conditionalFormatting sqref="AG7:AG14 AM7:AM14 AQ7:AQ14 AV7:AV14">
    <cfRule type="expression" dxfId="5465" priority="183">
      <formula>FIND("Réagir",#REF!)</formula>
    </cfRule>
    <cfRule type="expression" dxfId="5464" priority="182">
      <formula>FIND("Agir",#REF!)</formula>
    </cfRule>
  </conditionalFormatting>
  <conditionalFormatting sqref="AG7:AG15 AM15 AQ15 AV15">
    <cfRule type="expression" dxfId="5463" priority="116">
      <formula>FIND("Agir",#REF!)</formula>
    </cfRule>
    <cfRule type="expression" dxfId="5462" priority="117">
      <formula>FIND("Réagir",#REF!)</formula>
    </cfRule>
  </conditionalFormatting>
  <conditionalFormatting sqref="AG15:AG16 AM16 AQ16 AV16">
    <cfRule type="expression" dxfId="5461" priority="50">
      <formula>FIND("Agir",#REF!)</formula>
    </cfRule>
    <cfRule type="expression" dxfId="5460" priority="51">
      <formula>FIND("Réagir",#REF!)</formula>
    </cfRule>
  </conditionalFormatting>
  <conditionalFormatting sqref="AG16">
    <cfRule type="expression" dxfId="5459" priority="40" stopIfTrue="1">
      <formula>ISTEXT(AG16)</formula>
    </cfRule>
    <cfRule type="expression" dxfId="5458" priority="41">
      <formula>FIND("Agir",#REF!)</formula>
    </cfRule>
    <cfRule type="expression" dxfId="5457" priority="42">
      <formula>FIND("Réagir",#REF!)</formula>
    </cfRule>
  </conditionalFormatting>
  <conditionalFormatting sqref="AM7:AM14 AQ7:AQ14 AV7:AV14 AG7:AG14">
    <cfRule type="expression" dxfId="5456" priority="181" stopIfTrue="1">
      <formula>ISTEXT(AG7)</formula>
    </cfRule>
  </conditionalFormatting>
  <conditionalFormatting sqref="AM7:AM14 AQ7:AQ14 AV7:AV14">
    <cfRule type="expression" dxfId="5455" priority="214">
      <formula>FIND("Agir",#REF!)</formula>
    </cfRule>
    <cfRule type="expression" dxfId="5454" priority="215">
      <formula>FIND("Réagir",#REF!)</formula>
    </cfRule>
  </conditionalFormatting>
  <conditionalFormatting sqref="AM7:AM15 AQ7:AQ15 AV7:AV15">
    <cfRule type="expression" dxfId="5453" priority="128">
      <formula>FIND("Agir",#REF!)</formula>
    </cfRule>
    <cfRule type="expression" dxfId="5452" priority="129">
      <formula>FIND("Réagir",#REF!)</formula>
    </cfRule>
  </conditionalFormatting>
  <conditionalFormatting sqref="AM15 AQ15 AV15 AG7:AG15">
    <cfRule type="expression" dxfId="5451" priority="115" stopIfTrue="1">
      <formula>ISTEXT(AG7)</formula>
    </cfRule>
  </conditionalFormatting>
  <conditionalFormatting sqref="AM15:AM16 AQ15:AQ16 AV15:AV16">
    <cfRule type="expression" dxfId="5450" priority="62">
      <formula>FIND("Agir",#REF!)</formula>
    </cfRule>
    <cfRule type="expression" dxfId="5449" priority="63">
      <formula>FIND("Réagir",#REF!)</formula>
    </cfRule>
  </conditionalFormatting>
  <conditionalFormatting sqref="AM16 AQ16 AV16 AG15:AG16">
    <cfRule type="expression" dxfId="5448" priority="49" stopIfTrue="1">
      <formula>ISTEXT(AG15)</formula>
    </cfRule>
  </conditionalFormatting>
  <conditionalFormatting sqref="AM16 AQ16 AV16">
    <cfRule type="expression" dxfId="5447" priority="47">
      <formula>FIND("Agir",#REF!)</formula>
    </cfRule>
    <cfRule type="expression" dxfId="5446" priority="48">
      <formula>FIND("Réagir",#REF!)</formula>
    </cfRule>
  </conditionalFormatting>
  <conditionalFormatting sqref="AQ7:AQ14 AM7:AM14 AV7:AV14">
    <cfRule type="expression" dxfId="5445" priority="213" stopIfTrue="1">
      <formula>ISTEXT(AM7)</formula>
    </cfRule>
  </conditionalFormatting>
  <conditionalFormatting sqref="AQ7:AQ14">
    <cfRule type="expression" dxfId="5444" priority="208" stopIfTrue="1">
      <formula>ISTEXT(AQ7)</formula>
    </cfRule>
    <cfRule type="expression" dxfId="5443" priority="209">
      <formula>FIND("Agir",AV7)</formula>
    </cfRule>
    <cfRule type="expression" dxfId="5442" priority="210">
      <formula>FIND("Réagir",AV7)</formula>
    </cfRule>
  </conditionalFormatting>
  <conditionalFormatting sqref="AQ7:AQ15 AM7:AM15 AV7:AV15">
    <cfRule type="expression" dxfId="5441" priority="127" stopIfTrue="1">
      <formula>ISTEXT(AM7)</formula>
    </cfRule>
  </conditionalFormatting>
  <conditionalFormatting sqref="AQ8:AQ14">
    <cfRule type="expression" dxfId="5440" priority="187" stopIfTrue="1">
      <formula>ISTEXT(AQ8)</formula>
    </cfRule>
    <cfRule type="expression" dxfId="5439" priority="188">
      <formula>FIND("Agir",AV8)</formula>
    </cfRule>
    <cfRule type="expression" dxfId="5438" priority="189">
      <formula>FIND("Réagir",AV8)</formula>
    </cfRule>
  </conditionalFormatting>
  <conditionalFormatting sqref="AQ13">
    <cfRule type="expression" dxfId="5437" priority="29">
      <formula>FIND("Réagir",AV13)</formula>
    </cfRule>
    <cfRule type="expression" dxfId="5436" priority="28">
      <formula>FIND("Agir",AV13)</formula>
    </cfRule>
    <cfRule type="expression" dxfId="5435" priority="27" stopIfTrue="1">
      <formula>ISTEXT(AQ13)</formula>
    </cfRule>
  </conditionalFormatting>
  <conditionalFormatting sqref="AQ15">
    <cfRule type="expression" dxfId="5434" priority="126">
      <formula>FIND("Réagir",AV15)</formula>
    </cfRule>
    <cfRule type="expression" dxfId="5433" priority="121" stopIfTrue="1">
      <formula>ISTEXT(AQ15)</formula>
    </cfRule>
    <cfRule type="expression" dxfId="5432" priority="122">
      <formula>FIND("Agir",AV15)</formula>
    </cfRule>
    <cfRule type="expression" dxfId="5431" priority="123">
      <formula>FIND("Réagir",AV15)</formula>
    </cfRule>
    <cfRule type="expression" dxfId="5430" priority="124" stopIfTrue="1">
      <formula>ISTEXT(AQ15)</formula>
    </cfRule>
    <cfRule type="expression" dxfId="5429" priority="125">
      <formula>FIND("Agir",AV15)</formula>
    </cfRule>
  </conditionalFormatting>
  <conditionalFormatting sqref="AQ15:AQ16 AM15:AM16 AV15:AV16">
    <cfRule type="expression" dxfId="5428" priority="61" stopIfTrue="1">
      <formula>ISTEXT(AM15)</formula>
    </cfRule>
  </conditionalFormatting>
  <conditionalFormatting sqref="AQ16">
    <cfRule type="expression" dxfId="5427" priority="60">
      <formula>FIND("Réagir",AV16)</formula>
    </cfRule>
    <cfRule type="expression" dxfId="5426" priority="55" stopIfTrue="1">
      <formula>ISTEXT(AQ16)</formula>
    </cfRule>
    <cfRule type="expression" dxfId="5425" priority="56">
      <formula>FIND("Agir",AV16)</formula>
    </cfRule>
    <cfRule type="expression" dxfId="5424" priority="57">
      <formula>FIND("Réagir",AV16)</formula>
    </cfRule>
    <cfRule type="expression" dxfId="5423" priority="58" stopIfTrue="1">
      <formula>ISTEXT(AQ16)</formula>
    </cfRule>
    <cfRule type="expression" dxfId="5422" priority="59">
      <formula>FIND("Agir",AV16)</formula>
    </cfRule>
  </conditionalFormatting>
  <conditionalFormatting sqref="AV16 AM16 AQ16">
    <cfRule type="expression" dxfId="5421" priority="46" stopIfTrue="1">
      <formula>ISTEXT(AM16)</formula>
    </cfRule>
  </conditionalFormatting>
  <conditionalFormatting sqref="AV7:AY16">
    <cfRule type="expression" dxfId="5420" priority="39">
      <formula>FIND("Réagir",#REF!)</formula>
    </cfRule>
    <cfRule type="expression" dxfId="5419" priority="38">
      <formula>FIND("Agir",#REF!)</formula>
    </cfRule>
    <cfRule type="expression" dxfId="5418" priority="37" stopIfTrue="1">
      <formula>ISTEXT(AV7)</formula>
    </cfRule>
  </conditionalFormatting>
  <conditionalFormatting sqref="AW4:AX4">
    <cfRule type="containsText" dxfId="5417" priority="14" stopIfTrue="1" operator="containsText" text="Terme">
      <formula>NOT(ISERROR(SEARCH("Terme",AW4)))</formula>
    </cfRule>
    <cfRule type="containsText" dxfId="5416" priority="13" stopIfTrue="1" operator="containsText" text="Seconde">
      <formula>NOT(ISERROR(SEARCH("Seconde",AW4)))</formula>
    </cfRule>
    <cfRule type="containsText" dxfId="5415" priority="12" stopIfTrue="1" operator="containsText" text="Première">
      <formula>NOT(ISERROR(SEARCH("Première",AW4)))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6" xr:uid="{00000000-0002-0000-0C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6" xr:uid="{00000000-0002-0000-0C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6" xr:uid="{00000000-0002-0000-0C00-000002000000}">
      <formula1>$M$1:$P$1</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A1:AY16"/>
  <sheetViews>
    <sheetView zoomScale="70" zoomScaleNormal="70" workbookViewId="0">
      <selection activeCell="J2" sqref="J2"/>
    </sheetView>
  </sheetViews>
  <sheetFormatPr defaultColWidth="10.7109375" defaultRowHeight="11.45"/>
  <cols>
    <col min="1" max="1" width="1.42578125" style="205" customWidth="1"/>
    <col min="2" max="2" width="5.5703125" style="297" bestFit="1"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252</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61" t="s">
        <v>62</v>
      </c>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3"/>
    </row>
    <row r="7" spans="1:51" s="233" customFormat="1" ht="114" customHeight="1">
      <c r="A7" s="226"/>
      <c r="B7" s="260" t="s">
        <v>253</v>
      </c>
      <c r="C7" s="194" t="s">
        <v>254</v>
      </c>
      <c r="D7" s="85"/>
      <c r="E7" s="86"/>
      <c r="F7" s="87"/>
      <c r="G7" s="87"/>
      <c r="H7" s="88"/>
      <c r="I7" s="88"/>
      <c r="J7" s="228" t="str">
        <f>S7</f>
        <v/>
      </c>
      <c r="K7" s="229">
        <f>E7*10+F7</f>
        <v>0</v>
      </c>
      <c r="L7" s="229" t="b">
        <f>OR(K7=31)</f>
        <v>0</v>
      </c>
      <c r="M7" s="229" t="b">
        <f>OR(K7=21,K7=32)</f>
        <v>0</v>
      </c>
      <c r="N7" s="229" t="b">
        <f>OR(K7=22,K7=33)</f>
        <v>0</v>
      </c>
      <c r="O7" s="229" t="b">
        <f>OR(K7=11,K7=12)</f>
        <v>0</v>
      </c>
      <c r="P7" s="229" t="b">
        <f>OR(K7=23,K7=34)</f>
        <v>0</v>
      </c>
      <c r="Q7" s="229" t="b">
        <f>OR(K7=13,K7=14,K7=24)</f>
        <v>0</v>
      </c>
      <c r="R7" s="229" t="b">
        <f>OR(K7=1,K7=2,K7=3,K7=4)</f>
        <v>0</v>
      </c>
      <c r="S7" s="230" t="str">
        <f t="shared" ref="S7:S16" si="0">IF(COUNTA(E7:F7)&lt;2,"",(IF(L7=TRUE,$L$5,IF(M7=TRUE,$M$5,IF(N7=TRUE,$N$5,IF(O7=TRUE,$O$5,IF(P7=TRUE,$P$5,IF(Q7=TRUE,$Q$5,IF(R7=TRUE,$R$5,0)))))))))</f>
        <v/>
      </c>
      <c r="T7" s="231" t="str">
        <f t="shared" ref="T7:T16" si="1">IF(COUNTA(E7:F7)&lt;2,"",(IF(L7=TRUE,6,IF(M7=TRUE,5,IF(N7=TRUE,4,IF(O7=TRUE,3,IF(P7=TRUE,2,IF(Q7=TRUE,1,IF(R7=TRUE,0,0)))))))))</f>
        <v/>
      </c>
      <c r="U7" s="232" t="e">
        <f t="shared" ref="U7:U16" si="2">T7*10+H7</f>
        <v>#VALUE!</v>
      </c>
      <c r="V7" s="229" t="e">
        <f>OR(U7=61,U7=62,U7=63)</f>
        <v>#VALUE!</v>
      </c>
      <c r="W7" s="229" t="e">
        <f>OR(U7=51,U7=52)</f>
        <v>#VALUE!</v>
      </c>
      <c r="X7" s="229" t="e">
        <f>OR(U7=31,U7=41,U7=42,U7=53)</f>
        <v>#VALUE!</v>
      </c>
      <c r="Y7" s="229" t="e">
        <f>OR(U7=21,U7=32)</f>
        <v>#VALUE!</v>
      </c>
      <c r="Z7" s="229" t="e">
        <f>AND(V7=FALSE,W7=FALSE,X7=FALSE,Y7=FALSE)</f>
        <v>#VALUE!</v>
      </c>
      <c r="AA7" s="115" t="str">
        <f>IF(COUNTA(E7:F7:H7)&lt;3,"",(IF(V7=TRUE,$V$5,IF(W7=TRUE,$W$5,IF(X7=TRUE,$X$5,IF(Y7=TRUE,$Y$5,"Non"))))))</f>
        <v/>
      </c>
      <c r="AB7" s="229" t="e">
        <f>OR(U7=61,U7=62,U7=51,U7=52)</f>
        <v>#VALUE!</v>
      </c>
      <c r="AC7" s="229" t="e">
        <f>OR(U7=41,U7=42)</f>
        <v>#VALUE!</v>
      </c>
      <c r="AD7" s="229" t="e">
        <f>OR(U7=31,U7=32,U7=63,U7=64,U7=53,U7=54,)</f>
        <v>#VALUE!</v>
      </c>
      <c r="AE7" s="229" t="e">
        <f>OR(U7=21,U7=22,)</f>
        <v>#VALUE!</v>
      </c>
      <c r="AF7" s="229" t="e">
        <f>OR(U7=11,U7=12,U7=13,U7=23,)</f>
        <v>#VALUE!</v>
      </c>
      <c r="AG7" s="115" t="str">
        <f>IF(COUNTA(E7:F7:H7)&lt;3,"",(IF(AB7=TRUE,$AB$5,IF(AC7=TRUE,$AC$5,IF(AD7=TRUE,$AD$5,IF(AE7=TRUE,$AE$5,IF(AF7=TRUE,$AF$5,"Aucune")))))))</f>
        <v/>
      </c>
      <c r="AH7" s="229" t="e">
        <f>OR(U7=62,U7=52,U7=42)</f>
        <v>#VALUE!</v>
      </c>
      <c r="AI7" s="229" t="e">
        <f>OR(U7=63,U7=53,U7=43,U7=64,U7=54)</f>
        <v>#VALUE!</v>
      </c>
      <c r="AJ7" s="229" t="e">
        <f>OR(U7=61,U7=51,U7=41)</f>
        <v>#VALUE!</v>
      </c>
      <c r="AK7" s="229" t="e">
        <f>OR(U7=44,U7=32,U7=33,U7=34)</f>
        <v>#VALUE!</v>
      </c>
      <c r="AL7" s="229" t="e">
        <f>OR(U7=22,U7=23,U7=24,U7=12,U7=13,U7=14)</f>
        <v>#VALUE!</v>
      </c>
      <c r="AM7" s="115" t="str">
        <f>IF(COUNTA(E7:F7:H7)&lt;3,"",(IF(AH7=TRUE,$AH$5,IF(AI7=TRUE,$AI$5,IF(AJ7=TRUE,$AJ$5,IF(AK7=TRUE,$AK$5,IF(AL7=TRUE,$AL$5,"Aucune")))))))</f>
        <v/>
      </c>
      <c r="AN7" s="229" t="e">
        <f>OR(U7=61,U7=62,U7=63,U7=51,U7=52,U7=53)</f>
        <v>#VALUE!</v>
      </c>
      <c r="AO7" s="229" t="e">
        <f>OR(U7=41,U7=42,U7=43,U7=31,U7=32,U7=33)</f>
        <v>#VALUE!</v>
      </c>
      <c r="AP7" s="229" t="e">
        <f>OR(U7=21,U7=22,U7=23,U7=11,U7=12,U7=13)</f>
        <v>#VALUE!</v>
      </c>
      <c r="AQ7" s="115" t="str">
        <f>IF(COUNTA(E7:F7:H7)&lt;3,"",(IF(AN7=TRUE,$AN$5,IF(AO7=TRUE,$AO$5,IF(AP7=TRUE,$AP$5,"Aucune action requise")))))</f>
        <v/>
      </c>
      <c r="AR7" s="229" t="e">
        <f>OR(U7=61,U7=51,U7=41,U7=31,U7=21)</f>
        <v>#VALUE!</v>
      </c>
      <c r="AS7" s="229" t="e">
        <f>OR(U7=62,U7=52,U7=42,U7=32,U7=22,U7=63,U7=53)</f>
        <v>#VALUE!</v>
      </c>
      <c r="AT7" s="229" t="e">
        <f>OR(U7=43,U7=33,U7=23,U7=34,U7=24)</f>
        <v>#VALUE!</v>
      </c>
      <c r="AU7" s="229" t="e">
        <f>OR(U7=64,U7=54,U7=44)</f>
        <v>#VALUE!</v>
      </c>
      <c r="AV7" s="115" t="str">
        <f>IF(COUNTA(E7:F7:H7)&lt;3,"",(IF(AR7=TRUE,$AR$5,IF(AS7=TRUE,$AS$5,IF(AT7=TRUE,$AT$5,IF(AU7=TRUE,$AU$5,"Aucun"))))))</f>
        <v/>
      </c>
      <c r="AW7" s="116"/>
      <c r="AX7" s="89"/>
      <c r="AY7" s="117"/>
    </row>
    <row r="8" spans="1:51" s="233" customFormat="1" ht="114" customHeight="1">
      <c r="A8" s="226"/>
      <c r="B8" s="261" t="s">
        <v>255</v>
      </c>
      <c r="C8" s="159" t="s">
        <v>256</v>
      </c>
      <c r="D8" s="80"/>
      <c r="E8" s="31"/>
      <c r="F8" s="32"/>
      <c r="G8" s="32"/>
      <c r="H8" s="33"/>
      <c r="I8" s="33"/>
      <c r="J8" s="236" t="str">
        <f t="shared" ref="J8:J10" si="3">S8</f>
        <v/>
      </c>
      <c r="K8" s="237">
        <f t="shared" ref="K8:K10" si="4">E8*10+F8</f>
        <v>0</v>
      </c>
      <c r="L8" s="237" t="b">
        <f t="shared" ref="L8:L10" si="5">OR(K8=31)</f>
        <v>0</v>
      </c>
      <c r="M8" s="237" t="b">
        <f t="shared" ref="M8:M10" si="6">OR(K8=21,K8=32)</f>
        <v>0</v>
      </c>
      <c r="N8" s="237" t="b">
        <f t="shared" ref="N8:N10" si="7">OR(K8=22,K8=33)</f>
        <v>0</v>
      </c>
      <c r="O8" s="237" t="b">
        <f t="shared" ref="O8:O10" si="8">OR(K8=11,K8=12)</f>
        <v>0</v>
      </c>
      <c r="P8" s="237" t="b">
        <f t="shared" ref="P8:P10" si="9">OR(K8=23,K8=34)</f>
        <v>0</v>
      </c>
      <c r="Q8" s="237" t="b">
        <f t="shared" ref="Q8:Q10" si="10">OR(K8=13,K8=14,K8=24)</f>
        <v>0</v>
      </c>
      <c r="R8" s="237" t="b">
        <f t="shared" ref="R8:R10" si="11">OR(K8=1,K8=2,K8=3,K8=4)</f>
        <v>0</v>
      </c>
      <c r="S8" s="238" t="str">
        <f t="shared" si="0"/>
        <v/>
      </c>
      <c r="T8" s="239" t="str">
        <f t="shared" si="1"/>
        <v/>
      </c>
      <c r="U8" s="240" t="e">
        <f t="shared" si="2"/>
        <v>#VALUE!</v>
      </c>
      <c r="V8" s="237" t="e">
        <f t="shared" ref="V8:V10" si="12">OR(U8=61,U8=62,U8=63)</f>
        <v>#VALUE!</v>
      </c>
      <c r="W8" s="237" t="e">
        <f t="shared" ref="W8:W10" si="13">OR(U8=51,U8=52)</f>
        <v>#VALUE!</v>
      </c>
      <c r="X8" s="237" t="e">
        <f t="shared" ref="X8:X10" si="14">OR(U8=31,U8=41,U8=42,U8=53)</f>
        <v>#VALUE!</v>
      </c>
      <c r="Y8" s="237" t="e">
        <f t="shared" ref="Y8:Y10" si="15">OR(U8=21,U8=32)</f>
        <v>#VALUE!</v>
      </c>
      <c r="Z8" s="237" t="e">
        <f t="shared" ref="Z8:Z10" si="16">AND(V8=FALSE,W8=FALSE,X8=FALSE,Y8=FALSE)</f>
        <v>#VALUE!</v>
      </c>
      <c r="AA8" s="121" t="str">
        <f>IF(COUNTA(E8:F8:H8)&lt;3,"",(IF(V8=TRUE,$V$5,IF(W8=TRUE,$W$5,IF(X8=TRUE,$X$5,IF(Y8=TRUE,$Y$5,"Non"))))))</f>
        <v/>
      </c>
      <c r="AB8" s="237" t="e">
        <f t="shared" ref="AB8:AB10" si="17">OR(U8=61,U8=62,U8=51,U8=52)</f>
        <v>#VALUE!</v>
      </c>
      <c r="AC8" s="237" t="e">
        <f t="shared" ref="AC8:AC10" si="18">OR(U8=41,U8=42)</f>
        <v>#VALUE!</v>
      </c>
      <c r="AD8" s="237" t="e">
        <f t="shared" ref="AD8:AD10" si="19">OR(U8=31,U8=32,U8=63,U8=64,U8=53,U8=54,)</f>
        <v>#VALUE!</v>
      </c>
      <c r="AE8" s="237" t="e">
        <f t="shared" ref="AE8:AE10" si="20">OR(U8=21,U8=22,)</f>
        <v>#VALUE!</v>
      </c>
      <c r="AF8" s="237" t="e">
        <f t="shared" ref="AF8:AF10" si="21">OR(U8=11,U8=12,U8=13,U8=23,)</f>
        <v>#VALUE!</v>
      </c>
      <c r="AG8" s="121" t="str">
        <f>IF(COUNTA(E8:F8:H8)&lt;3,"",(IF(AB8=TRUE,$AB$5,IF(AC8=TRUE,$AC$5,IF(AD8=TRUE,$AD$5,IF(AE8=TRUE,$AE$5,IF(AF8=TRUE,$AF$5,"Aucune")))))))</f>
        <v/>
      </c>
      <c r="AH8" s="237" t="e">
        <f t="shared" ref="AH8:AH10" si="22">OR(U8=62,U8=52,U8=42)</f>
        <v>#VALUE!</v>
      </c>
      <c r="AI8" s="237" t="e">
        <f t="shared" ref="AI8:AI10" si="23">OR(U8=63,U8=53,U8=43,U8=64,U8=54)</f>
        <v>#VALUE!</v>
      </c>
      <c r="AJ8" s="237" t="e">
        <f t="shared" ref="AJ8:AJ10" si="24">OR(U8=61,U8=51,U8=41)</f>
        <v>#VALUE!</v>
      </c>
      <c r="AK8" s="237" t="e">
        <f t="shared" ref="AK8:AK10" si="25">OR(U8=44,U8=32,U8=33,U8=34)</f>
        <v>#VALUE!</v>
      </c>
      <c r="AL8" s="237" t="e">
        <f t="shared" ref="AL8:AL10" si="26">OR(U8=22,U8=23,U8=24,U8=12,U8=13,U8=14)</f>
        <v>#VALUE!</v>
      </c>
      <c r="AM8" s="121" t="str">
        <f>IF(COUNTA(E8:F8:H8)&lt;3,"",(IF(AH8=TRUE,$AH$5,IF(AI8=TRUE,$AI$5,IF(AJ8=TRUE,$AJ$5,IF(AK8=TRUE,$AK$5,IF(AL8=TRUE,$AL$5,"Aucune")))))))</f>
        <v/>
      </c>
      <c r="AN8" s="237" t="e">
        <f t="shared" ref="AN8:AN10" si="27">OR(U8=61,U8=62,U8=63,U8=51,U8=52,U8=53)</f>
        <v>#VALUE!</v>
      </c>
      <c r="AO8" s="237" t="e">
        <f t="shared" ref="AO8:AO10" si="28">OR(U8=41,U8=42,U8=43,U8=31,U8=32,U8=33)</f>
        <v>#VALUE!</v>
      </c>
      <c r="AP8" s="237" t="e">
        <f t="shared" ref="AP8:AP10" si="29">OR(U8=21,U8=22,U8=23,U8=11,U8=12,U8=13)</f>
        <v>#VALUE!</v>
      </c>
      <c r="AQ8" s="121" t="str">
        <f>IF(COUNTA(E8:F8:H8)&lt;3,"",(IF(AN8=TRUE,$AN$5,IF(AO8=TRUE,$AO$5,IF(AP8=TRUE,$AP$5,"Aucune action requise")))))</f>
        <v/>
      </c>
      <c r="AR8" s="237" t="e">
        <f t="shared" ref="AR8:AR10" si="30">OR(U8=61,U8=51,U8=41,U8=31,U8=21)</f>
        <v>#VALUE!</v>
      </c>
      <c r="AS8" s="237" t="e">
        <f t="shared" ref="AS8:AS10" si="31">OR(U8=62,U8=52,U8=42,U8=32,U8=22,U8=63,U8=53)</f>
        <v>#VALUE!</v>
      </c>
      <c r="AT8" s="237" t="e">
        <f t="shared" ref="AT8:AT10" si="32">OR(U8=43,U8=33,U8=23,U8=34,U8=24)</f>
        <v>#VALUE!</v>
      </c>
      <c r="AU8" s="237" t="e">
        <f t="shared" ref="AU8:AU10" si="33">OR(U8=64,U8=54,U8=44)</f>
        <v>#VALUE!</v>
      </c>
      <c r="AV8" s="121" t="str">
        <f>IF(COUNTA(E8:F8:H8)&lt;3,"",(IF(AR8=TRUE,$AR$5,IF(AS8=TRUE,$AS$5,IF(AT8=TRUE,$AT$5,IF(AU8=TRUE,$AU$5,"Aucun"))))))</f>
        <v/>
      </c>
      <c r="AW8" s="122"/>
      <c r="AX8" s="34"/>
      <c r="AY8" s="123"/>
    </row>
    <row r="9" spans="1:51" s="233" customFormat="1" ht="114" customHeight="1">
      <c r="A9" s="226"/>
      <c r="B9" s="261" t="s">
        <v>257</v>
      </c>
      <c r="C9" s="159" t="s">
        <v>258</v>
      </c>
      <c r="D9" s="80"/>
      <c r="E9" s="31"/>
      <c r="F9" s="32"/>
      <c r="G9" s="32"/>
      <c r="H9" s="33"/>
      <c r="I9" s="33"/>
      <c r="J9" s="236" t="str">
        <f t="shared" si="3"/>
        <v/>
      </c>
      <c r="K9" s="237">
        <f t="shared" si="4"/>
        <v>0</v>
      </c>
      <c r="L9" s="237" t="b">
        <f t="shared" si="5"/>
        <v>0</v>
      </c>
      <c r="M9" s="237" t="b">
        <f t="shared" si="6"/>
        <v>0</v>
      </c>
      <c r="N9" s="237" t="b">
        <f t="shared" si="7"/>
        <v>0</v>
      </c>
      <c r="O9" s="237" t="b">
        <f t="shared" si="8"/>
        <v>0</v>
      </c>
      <c r="P9" s="237" t="b">
        <f t="shared" si="9"/>
        <v>0</v>
      </c>
      <c r="Q9" s="237" t="b">
        <f t="shared" si="10"/>
        <v>0</v>
      </c>
      <c r="R9" s="237" t="b">
        <f t="shared" si="11"/>
        <v>0</v>
      </c>
      <c r="S9" s="238" t="str">
        <f t="shared" si="0"/>
        <v/>
      </c>
      <c r="T9" s="239" t="str">
        <f t="shared" si="1"/>
        <v/>
      </c>
      <c r="U9" s="240" t="e">
        <f t="shared" si="2"/>
        <v>#VALUE!</v>
      </c>
      <c r="V9" s="237" t="e">
        <f t="shared" si="12"/>
        <v>#VALUE!</v>
      </c>
      <c r="W9" s="237" t="e">
        <f t="shared" si="13"/>
        <v>#VALUE!</v>
      </c>
      <c r="X9" s="237" t="e">
        <f t="shared" si="14"/>
        <v>#VALUE!</v>
      </c>
      <c r="Y9" s="237" t="e">
        <f t="shared" si="15"/>
        <v>#VALUE!</v>
      </c>
      <c r="Z9" s="237" t="e">
        <f t="shared" si="16"/>
        <v>#VALUE!</v>
      </c>
      <c r="AA9" s="121" t="str">
        <f>IF(COUNTA(E9:F9:H9)&lt;3,"",(IF(V9=TRUE,$V$5,IF(W9=TRUE,$W$5,IF(X9=TRUE,$X$5,IF(Y9=TRUE,$Y$5,"Non"))))))</f>
        <v/>
      </c>
      <c r="AB9" s="237" t="e">
        <f t="shared" si="17"/>
        <v>#VALUE!</v>
      </c>
      <c r="AC9" s="237" t="e">
        <f t="shared" si="18"/>
        <v>#VALUE!</v>
      </c>
      <c r="AD9" s="237" t="e">
        <f t="shared" si="19"/>
        <v>#VALUE!</v>
      </c>
      <c r="AE9" s="237" t="e">
        <f t="shared" si="20"/>
        <v>#VALUE!</v>
      </c>
      <c r="AF9" s="237" t="e">
        <f t="shared" si="21"/>
        <v>#VALUE!</v>
      </c>
      <c r="AG9" s="121" t="str">
        <f>IF(COUNTA(E9:F9:H9)&lt;3,"",(IF(AB9=TRUE,$AB$5,IF(AC9=TRUE,$AC$5,IF(AD9=TRUE,$AD$5,IF(AE9=TRUE,$AE$5,IF(AF9=TRUE,$AF$5,"Aucune")))))))</f>
        <v/>
      </c>
      <c r="AH9" s="237" t="e">
        <f t="shared" si="22"/>
        <v>#VALUE!</v>
      </c>
      <c r="AI9" s="237" t="e">
        <f t="shared" si="23"/>
        <v>#VALUE!</v>
      </c>
      <c r="AJ9" s="237" t="e">
        <f t="shared" si="24"/>
        <v>#VALUE!</v>
      </c>
      <c r="AK9" s="237" t="e">
        <f t="shared" si="25"/>
        <v>#VALUE!</v>
      </c>
      <c r="AL9" s="237" t="e">
        <f t="shared" si="26"/>
        <v>#VALUE!</v>
      </c>
      <c r="AM9" s="121" t="str">
        <f>IF(COUNTA(E9:F9:H9)&lt;3,"",(IF(AH9=TRUE,$AH$5,IF(AI9=TRUE,$AI$5,IF(AJ9=TRUE,$AJ$5,IF(AK9=TRUE,$AK$5,IF(AL9=TRUE,$AL$5,"Aucune")))))))</f>
        <v/>
      </c>
      <c r="AN9" s="237" t="e">
        <f t="shared" si="27"/>
        <v>#VALUE!</v>
      </c>
      <c r="AO9" s="237" t="e">
        <f t="shared" si="28"/>
        <v>#VALUE!</v>
      </c>
      <c r="AP9" s="237" t="e">
        <f t="shared" si="29"/>
        <v>#VALUE!</v>
      </c>
      <c r="AQ9" s="121" t="str">
        <f>IF(COUNTA(E9:F9:H9)&lt;3,"",(IF(AN9=TRUE,$AN$5,IF(AO9=TRUE,$AO$5,IF(AP9=TRUE,$AP$5,"Aucune action requise")))))</f>
        <v/>
      </c>
      <c r="AR9" s="237" t="e">
        <f t="shared" si="30"/>
        <v>#VALUE!</v>
      </c>
      <c r="AS9" s="237" t="e">
        <f t="shared" si="31"/>
        <v>#VALUE!</v>
      </c>
      <c r="AT9" s="237" t="e">
        <f t="shared" si="32"/>
        <v>#VALUE!</v>
      </c>
      <c r="AU9" s="237" t="e">
        <f t="shared" si="33"/>
        <v>#VALUE!</v>
      </c>
      <c r="AV9" s="121" t="str">
        <f>IF(COUNTA(E9:F9:H9)&lt;3,"",(IF(AR9=TRUE,$AR$5,IF(AS9=TRUE,$AS$5,IF(AT9=TRUE,$AT$5,IF(AU9=TRUE,$AU$5,"Aucun"))))))</f>
        <v/>
      </c>
      <c r="AW9" s="122"/>
      <c r="AX9" s="34"/>
      <c r="AY9" s="123"/>
    </row>
    <row r="10" spans="1:51" s="233" customFormat="1" ht="114" customHeight="1">
      <c r="A10" s="226"/>
      <c r="B10" s="261" t="s">
        <v>259</v>
      </c>
      <c r="C10" s="159" t="s">
        <v>260</v>
      </c>
      <c r="D10" s="80"/>
      <c r="E10" s="31"/>
      <c r="F10" s="32"/>
      <c r="G10" s="32"/>
      <c r="H10" s="33"/>
      <c r="I10" s="33"/>
      <c r="J10" s="236" t="str">
        <f t="shared" si="3"/>
        <v/>
      </c>
      <c r="K10" s="237">
        <f t="shared" si="4"/>
        <v>0</v>
      </c>
      <c r="L10" s="237" t="b">
        <f t="shared" si="5"/>
        <v>0</v>
      </c>
      <c r="M10" s="237" t="b">
        <f t="shared" si="6"/>
        <v>0</v>
      </c>
      <c r="N10" s="237" t="b">
        <f t="shared" si="7"/>
        <v>0</v>
      </c>
      <c r="O10" s="237" t="b">
        <f t="shared" si="8"/>
        <v>0</v>
      </c>
      <c r="P10" s="237" t="b">
        <f t="shared" si="9"/>
        <v>0</v>
      </c>
      <c r="Q10" s="237" t="b">
        <f t="shared" si="10"/>
        <v>0</v>
      </c>
      <c r="R10" s="237" t="b">
        <f t="shared" si="11"/>
        <v>0</v>
      </c>
      <c r="S10" s="238" t="str">
        <f t="shared" si="0"/>
        <v/>
      </c>
      <c r="T10" s="239" t="str">
        <f t="shared" si="1"/>
        <v/>
      </c>
      <c r="U10" s="240" t="e">
        <f t="shared" si="2"/>
        <v>#VALUE!</v>
      </c>
      <c r="V10" s="237" t="e">
        <f t="shared" si="12"/>
        <v>#VALUE!</v>
      </c>
      <c r="W10" s="237" t="e">
        <f t="shared" si="13"/>
        <v>#VALUE!</v>
      </c>
      <c r="X10" s="237" t="e">
        <f t="shared" si="14"/>
        <v>#VALUE!</v>
      </c>
      <c r="Y10" s="237" t="e">
        <f t="shared" si="15"/>
        <v>#VALUE!</v>
      </c>
      <c r="Z10" s="237" t="e">
        <f t="shared" si="16"/>
        <v>#VALUE!</v>
      </c>
      <c r="AA10" s="121" t="str">
        <f>IF(COUNTA(E10:F10:H10)&lt;3,"",(IF(V10=TRUE,$V$5,IF(W10=TRUE,$W$5,IF(X10=TRUE,$X$5,IF(Y10=TRUE,$Y$5,"Non"))))))</f>
        <v/>
      </c>
      <c r="AB10" s="237" t="e">
        <f t="shared" si="17"/>
        <v>#VALUE!</v>
      </c>
      <c r="AC10" s="237" t="e">
        <f t="shared" si="18"/>
        <v>#VALUE!</v>
      </c>
      <c r="AD10" s="237" t="e">
        <f t="shared" si="19"/>
        <v>#VALUE!</v>
      </c>
      <c r="AE10" s="237" t="e">
        <f t="shared" si="20"/>
        <v>#VALUE!</v>
      </c>
      <c r="AF10" s="237" t="e">
        <f t="shared" si="21"/>
        <v>#VALUE!</v>
      </c>
      <c r="AG10" s="121" t="str">
        <f>IF(COUNTA(E10:F10:H10)&lt;3,"",(IF(AB10=TRUE,$AB$5,IF(AC10=TRUE,$AC$5,IF(AD10=TRUE,$AD$5,IF(AE10=TRUE,$AE$5,IF(AF10=TRUE,$AF$5,"Aucune")))))))</f>
        <v/>
      </c>
      <c r="AH10" s="237" t="e">
        <f t="shared" si="22"/>
        <v>#VALUE!</v>
      </c>
      <c r="AI10" s="237" t="e">
        <f t="shared" si="23"/>
        <v>#VALUE!</v>
      </c>
      <c r="AJ10" s="237" t="e">
        <f t="shared" si="24"/>
        <v>#VALUE!</v>
      </c>
      <c r="AK10" s="237" t="e">
        <f t="shared" si="25"/>
        <v>#VALUE!</v>
      </c>
      <c r="AL10" s="237" t="e">
        <f t="shared" si="26"/>
        <v>#VALUE!</v>
      </c>
      <c r="AM10" s="121" t="str">
        <f>IF(COUNTA(E10:F10:H10)&lt;3,"",(IF(AH10=TRUE,$AH$5,IF(AI10=TRUE,$AI$5,IF(AJ10=TRUE,$AJ$5,IF(AK10=TRUE,$AK$5,IF(AL10=TRUE,$AL$5,"Aucune")))))))</f>
        <v/>
      </c>
      <c r="AN10" s="237" t="e">
        <f t="shared" si="27"/>
        <v>#VALUE!</v>
      </c>
      <c r="AO10" s="237" t="e">
        <f t="shared" si="28"/>
        <v>#VALUE!</v>
      </c>
      <c r="AP10" s="237" t="e">
        <f t="shared" si="29"/>
        <v>#VALUE!</v>
      </c>
      <c r="AQ10" s="121" t="str">
        <f>IF(COUNTA(E10:F10:H10)&lt;3,"",(IF(AN10=TRUE,$AN$5,IF(AO10=TRUE,$AO$5,IF(AP10=TRUE,$AP$5,"Aucune action requise")))))</f>
        <v/>
      </c>
      <c r="AR10" s="237" t="e">
        <f t="shared" si="30"/>
        <v>#VALUE!</v>
      </c>
      <c r="AS10" s="237" t="e">
        <f t="shared" si="31"/>
        <v>#VALUE!</v>
      </c>
      <c r="AT10" s="237" t="e">
        <f t="shared" si="32"/>
        <v>#VALUE!</v>
      </c>
      <c r="AU10" s="237" t="e">
        <f t="shared" si="33"/>
        <v>#VALUE!</v>
      </c>
      <c r="AV10" s="121" t="str">
        <f>IF(COUNTA(E10:F10:H10)&lt;3,"",(IF(AR10=TRUE,$AR$5,IF(AS10=TRUE,$AS$5,IF(AT10=TRUE,$AT$5,IF(AU10=TRUE,$AU$5,"Aucun"))))))</f>
        <v/>
      </c>
      <c r="AW10" s="122"/>
      <c r="AX10" s="34"/>
      <c r="AY10" s="123"/>
    </row>
    <row r="11" spans="1:51" s="233" customFormat="1" ht="114" customHeight="1">
      <c r="A11" s="226"/>
      <c r="B11" s="261" t="s">
        <v>261</v>
      </c>
      <c r="C11" s="159" t="s">
        <v>262</v>
      </c>
      <c r="D11" s="80"/>
      <c r="E11" s="31"/>
      <c r="F11" s="32"/>
      <c r="G11" s="32"/>
      <c r="H11" s="33"/>
      <c r="I11" s="33"/>
      <c r="J11" s="236" t="str">
        <f t="shared" ref="J11:J16" si="34">S11</f>
        <v/>
      </c>
      <c r="K11" s="237">
        <f t="shared" ref="K11:K16" si="35">E11*10+F11</f>
        <v>0</v>
      </c>
      <c r="L11" s="237" t="b">
        <f t="shared" ref="L11:L16" si="36">OR(K11=31)</f>
        <v>0</v>
      </c>
      <c r="M11" s="237" t="b">
        <f t="shared" ref="M11:M16" si="37">OR(K11=21,K11=32)</f>
        <v>0</v>
      </c>
      <c r="N11" s="237" t="b">
        <f t="shared" ref="N11:N16" si="38">OR(K11=22,K11=33)</f>
        <v>0</v>
      </c>
      <c r="O11" s="237" t="b">
        <f t="shared" ref="O11:O16" si="39">OR(K11=11,K11=12)</f>
        <v>0</v>
      </c>
      <c r="P11" s="237" t="b">
        <f t="shared" ref="P11:P16" si="40">OR(K11=23,K11=34)</f>
        <v>0</v>
      </c>
      <c r="Q11" s="237" t="b">
        <f t="shared" ref="Q11:Q16" si="41">OR(K11=13,K11=14,K11=24)</f>
        <v>0</v>
      </c>
      <c r="R11" s="237" t="b">
        <f t="shared" ref="R11:R16" si="42">OR(K11=1,K11=2,K11=3,K11=4)</f>
        <v>0</v>
      </c>
      <c r="S11" s="238" t="str">
        <f t="shared" si="0"/>
        <v/>
      </c>
      <c r="T11" s="239" t="str">
        <f t="shared" si="1"/>
        <v/>
      </c>
      <c r="U11" s="240" t="e">
        <f t="shared" si="2"/>
        <v>#VALUE!</v>
      </c>
      <c r="V11" s="237" t="e">
        <f t="shared" ref="V11:V16" si="43">OR(U11=61,U11=62,U11=63)</f>
        <v>#VALUE!</v>
      </c>
      <c r="W11" s="237" t="e">
        <f t="shared" ref="W11:W16" si="44">OR(U11=51,U11=52)</f>
        <v>#VALUE!</v>
      </c>
      <c r="X11" s="237" t="e">
        <f t="shared" ref="X11:X16" si="45">OR(U11=31,U11=41,U11=42,U11=53)</f>
        <v>#VALUE!</v>
      </c>
      <c r="Y11" s="237" t="e">
        <f t="shared" ref="Y11:Y16" si="46">OR(U11=21,U11=32)</f>
        <v>#VALUE!</v>
      </c>
      <c r="Z11" s="237" t="e">
        <f t="shared" ref="Z11:Z16" si="47">AND(V11=FALSE,W11=FALSE,X11=FALSE,Y11=FALSE)</f>
        <v>#VALUE!</v>
      </c>
      <c r="AA11" s="121" t="str">
        <f>IF(COUNTA(E11:F11:H11)&lt;3,"",(IF(V11=TRUE,$V$5,IF(W11=TRUE,$W$5,IF(X11=TRUE,$X$5,IF(Y11=TRUE,$Y$5,"Non"))))))</f>
        <v/>
      </c>
      <c r="AB11" s="237" t="e">
        <f t="shared" ref="AB11:AB16" si="48">OR(U11=61,U11=62,U11=51,U11=52)</f>
        <v>#VALUE!</v>
      </c>
      <c r="AC11" s="237" t="e">
        <f t="shared" ref="AC11:AC16" si="49">OR(U11=41,U11=42)</f>
        <v>#VALUE!</v>
      </c>
      <c r="AD11" s="237" t="e">
        <f t="shared" ref="AD11:AD16" si="50">OR(U11=31,U11=32,U11=63,U11=64,U11=53,U11=54,)</f>
        <v>#VALUE!</v>
      </c>
      <c r="AE11" s="237" t="e">
        <f t="shared" ref="AE11:AE16" si="51">OR(U11=21,U11=22,)</f>
        <v>#VALUE!</v>
      </c>
      <c r="AF11" s="237" t="e">
        <f t="shared" ref="AF11:AF16" si="52">OR(U11=11,U11=12,U11=13,U11=23,)</f>
        <v>#VALUE!</v>
      </c>
      <c r="AG11" s="121" t="str">
        <f>IF(COUNTA(E11:F11:H11)&lt;3,"",(IF(AB11=TRUE,$AB$5,IF(AC11=TRUE,$AC$5,IF(AD11=TRUE,$AD$5,IF(AE11=TRUE,$AE$5,IF(AF11=TRUE,$AF$5,"Aucune")))))))</f>
        <v/>
      </c>
      <c r="AH11" s="237" t="e">
        <f t="shared" ref="AH11:AH16" si="53">OR(U11=62,U11=52,U11=42)</f>
        <v>#VALUE!</v>
      </c>
      <c r="AI11" s="237" t="e">
        <f t="shared" ref="AI11:AI16" si="54">OR(U11=63,U11=53,U11=43,U11=64,U11=54)</f>
        <v>#VALUE!</v>
      </c>
      <c r="AJ11" s="237" t="e">
        <f t="shared" ref="AJ11:AJ16" si="55">OR(U11=61,U11=51,U11=41)</f>
        <v>#VALUE!</v>
      </c>
      <c r="AK11" s="237" t="e">
        <f t="shared" ref="AK11:AK16" si="56">OR(U11=44,U11=32,U11=33,U11=34)</f>
        <v>#VALUE!</v>
      </c>
      <c r="AL11" s="237" t="e">
        <f t="shared" ref="AL11:AL16" si="57">OR(U11=22,U11=23,U11=24,U11=12,U11=13,U11=14)</f>
        <v>#VALUE!</v>
      </c>
      <c r="AM11" s="121" t="str">
        <f>IF(COUNTA(E11:F11:H11)&lt;3,"",(IF(AH11=TRUE,$AH$5,IF(AI11=TRUE,$AI$5,IF(AJ11=TRUE,$AJ$5,IF(AK11=TRUE,$AK$5,IF(AL11=TRUE,$AL$5,"Aucune")))))))</f>
        <v/>
      </c>
      <c r="AN11" s="237" t="e">
        <f t="shared" ref="AN11:AN16" si="58">OR(U11=61,U11=62,U11=63,U11=51,U11=52,U11=53)</f>
        <v>#VALUE!</v>
      </c>
      <c r="AO11" s="237" t="e">
        <f t="shared" ref="AO11:AO16" si="59">OR(U11=41,U11=42,U11=43,U11=31,U11=32,U11=33)</f>
        <v>#VALUE!</v>
      </c>
      <c r="AP11" s="237" t="e">
        <f t="shared" ref="AP11:AP16" si="60">OR(U11=21,U11=22,U11=23,U11=11,U11=12,U11=13)</f>
        <v>#VALUE!</v>
      </c>
      <c r="AQ11" s="121" t="str">
        <f>IF(COUNTA(E11:F11:H11)&lt;3,"",(IF(AN11=TRUE,$AN$5,IF(AO11=TRUE,$AO$5,IF(AP11=TRUE,$AP$5,"Aucune action requise")))))</f>
        <v/>
      </c>
      <c r="AR11" s="237" t="e">
        <f t="shared" ref="AR11:AR16" si="61">OR(U11=61,U11=51,U11=41,U11=31,U11=21)</f>
        <v>#VALUE!</v>
      </c>
      <c r="AS11" s="237" t="e">
        <f t="shared" ref="AS11:AS16" si="62">OR(U11=62,U11=52,U11=42,U11=32,U11=22,U11=63,U11=53)</f>
        <v>#VALUE!</v>
      </c>
      <c r="AT11" s="237" t="e">
        <f t="shared" ref="AT11:AT16" si="63">OR(U11=43,U11=33,U11=23,U11=34,U11=24)</f>
        <v>#VALUE!</v>
      </c>
      <c r="AU11" s="237" t="e">
        <f t="shared" ref="AU11:AU16" si="64">OR(U11=64,U11=54,U11=44)</f>
        <v>#VALUE!</v>
      </c>
      <c r="AV11" s="121" t="str">
        <f>IF(COUNTA(E11:F11:H11)&lt;3,"",(IF(AR11=TRUE,$AR$5,IF(AS11=TRUE,$AS$5,IF(AT11=TRUE,$AT$5,IF(AU11=TRUE,$AU$5,"Aucun"))))))</f>
        <v/>
      </c>
      <c r="AW11" s="122"/>
      <c r="AX11" s="34"/>
      <c r="AY11" s="123"/>
    </row>
    <row r="12" spans="1:51" s="233" customFormat="1" ht="114" customHeight="1">
      <c r="A12" s="226"/>
      <c r="B12" s="261" t="s">
        <v>263</v>
      </c>
      <c r="C12" s="159" t="s">
        <v>264</v>
      </c>
      <c r="D12" s="80"/>
      <c r="E12" s="31"/>
      <c r="F12" s="32"/>
      <c r="G12" s="32"/>
      <c r="H12" s="33"/>
      <c r="I12" s="33"/>
      <c r="J12" s="236" t="str">
        <f t="shared" si="34"/>
        <v/>
      </c>
      <c r="K12" s="237">
        <f t="shared" si="35"/>
        <v>0</v>
      </c>
      <c r="L12" s="237" t="b">
        <f t="shared" si="36"/>
        <v>0</v>
      </c>
      <c r="M12" s="237" t="b">
        <f t="shared" si="37"/>
        <v>0</v>
      </c>
      <c r="N12" s="237" t="b">
        <f t="shared" si="38"/>
        <v>0</v>
      </c>
      <c r="O12" s="237" t="b">
        <f t="shared" si="39"/>
        <v>0</v>
      </c>
      <c r="P12" s="237" t="b">
        <f t="shared" si="40"/>
        <v>0</v>
      </c>
      <c r="Q12" s="237" t="b">
        <f t="shared" si="41"/>
        <v>0</v>
      </c>
      <c r="R12" s="237" t="b">
        <f t="shared" si="42"/>
        <v>0</v>
      </c>
      <c r="S12" s="238" t="str">
        <f t="shared" si="0"/>
        <v/>
      </c>
      <c r="T12" s="239" t="str">
        <f t="shared" si="1"/>
        <v/>
      </c>
      <c r="U12" s="240" t="e">
        <f t="shared" si="2"/>
        <v>#VALUE!</v>
      </c>
      <c r="V12" s="237" t="e">
        <f t="shared" si="43"/>
        <v>#VALUE!</v>
      </c>
      <c r="W12" s="237" t="e">
        <f t="shared" si="44"/>
        <v>#VALUE!</v>
      </c>
      <c r="X12" s="237" t="e">
        <f t="shared" si="45"/>
        <v>#VALUE!</v>
      </c>
      <c r="Y12" s="237" t="e">
        <f t="shared" si="46"/>
        <v>#VALUE!</v>
      </c>
      <c r="Z12" s="237" t="e">
        <f t="shared" si="47"/>
        <v>#VALUE!</v>
      </c>
      <c r="AA12" s="121" t="str">
        <f>IF(COUNTA(E12:F12:H12)&lt;3,"",(IF(V12=TRUE,$V$5,IF(W12=TRUE,$W$5,IF(X12=TRUE,$X$5,IF(Y12=TRUE,$Y$5,"Non"))))))</f>
        <v/>
      </c>
      <c r="AB12" s="237" t="e">
        <f t="shared" si="48"/>
        <v>#VALUE!</v>
      </c>
      <c r="AC12" s="237" t="e">
        <f t="shared" si="49"/>
        <v>#VALUE!</v>
      </c>
      <c r="AD12" s="237" t="e">
        <f t="shared" si="50"/>
        <v>#VALUE!</v>
      </c>
      <c r="AE12" s="237" t="e">
        <f t="shared" si="51"/>
        <v>#VALUE!</v>
      </c>
      <c r="AF12" s="237" t="e">
        <f t="shared" si="52"/>
        <v>#VALUE!</v>
      </c>
      <c r="AG12" s="121" t="str">
        <f>IF(COUNTA(E12:F12:H12)&lt;3,"",(IF(AB12=TRUE,$AB$5,IF(AC12=TRUE,$AC$5,IF(AD12=TRUE,$AD$5,IF(AE12=TRUE,$AE$5,IF(AF12=TRUE,$AF$5,"Aucune")))))))</f>
        <v/>
      </c>
      <c r="AH12" s="237" t="e">
        <f t="shared" si="53"/>
        <v>#VALUE!</v>
      </c>
      <c r="AI12" s="237" t="e">
        <f t="shared" si="54"/>
        <v>#VALUE!</v>
      </c>
      <c r="AJ12" s="237" t="e">
        <f t="shared" si="55"/>
        <v>#VALUE!</v>
      </c>
      <c r="AK12" s="237" t="e">
        <f t="shared" si="56"/>
        <v>#VALUE!</v>
      </c>
      <c r="AL12" s="237" t="e">
        <f t="shared" si="57"/>
        <v>#VALUE!</v>
      </c>
      <c r="AM12" s="121" t="str">
        <f>IF(COUNTA(E12:F12:H12)&lt;3,"",(IF(AH12=TRUE,$AH$5,IF(AI12=TRUE,$AI$5,IF(AJ12=TRUE,$AJ$5,IF(AK12=TRUE,$AK$5,IF(AL12=TRUE,$AL$5,"Aucune")))))))</f>
        <v/>
      </c>
      <c r="AN12" s="237" t="e">
        <f t="shared" si="58"/>
        <v>#VALUE!</v>
      </c>
      <c r="AO12" s="237" t="e">
        <f t="shared" si="59"/>
        <v>#VALUE!</v>
      </c>
      <c r="AP12" s="237" t="e">
        <f t="shared" si="60"/>
        <v>#VALUE!</v>
      </c>
      <c r="AQ12" s="121" t="str">
        <f>IF(COUNTA(E12:F12:H12)&lt;3,"",(IF(AN12=TRUE,$AN$5,IF(AO12=TRUE,$AO$5,IF(AP12=TRUE,$AP$5,"Aucune action requise")))))</f>
        <v/>
      </c>
      <c r="AR12" s="237" t="e">
        <f t="shared" si="61"/>
        <v>#VALUE!</v>
      </c>
      <c r="AS12" s="237" t="e">
        <f t="shared" si="62"/>
        <v>#VALUE!</v>
      </c>
      <c r="AT12" s="237" t="e">
        <f t="shared" si="63"/>
        <v>#VALUE!</v>
      </c>
      <c r="AU12" s="237" t="e">
        <f t="shared" si="64"/>
        <v>#VALUE!</v>
      </c>
      <c r="AV12" s="121" t="str">
        <f>IF(COUNTA(E12:F12:H12)&lt;3,"",(IF(AR12=TRUE,$AR$5,IF(AS12=TRUE,$AS$5,IF(AT12=TRUE,$AT$5,IF(AU12=TRUE,$AU$5,"Aucun"))))))</f>
        <v/>
      </c>
      <c r="AW12" s="122"/>
      <c r="AX12" s="34"/>
      <c r="AY12" s="123"/>
    </row>
    <row r="13" spans="1:51" s="233" customFormat="1" ht="114" customHeight="1" thickBot="1">
      <c r="A13" s="226"/>
      <c r="B13" s="285" t="s">
        <v>265</v>
      </c>
      <c r="C13" s="167" t="s">
        <v>266</v>
      </c>
      <c r="D13" s="84"/>
      <c r="E13" s="70"/>
      <c r="F13" s="71"/>
      <c r="G13" s="71"/>
      <c r="H13" s="72"/>
      <c r="I13" s="72"/>
      <c r="J13" s="287" t="str">
        <f t="shared" si="34"/>
        <v/>
      </c>
      <c r="K13" s="288">
        <f t="shared" si="35"/>
        <v>0</v>
      </c>
      <c r="L13" s="288" t="b">
        <f t="shared" si="36"/>
        <v>0</v>
      </c>
      <c r="M13" s="288" t="b">
        <f t="shared" si="37"/>
        <v>0</v>
      </c>
      <c r="N13" s="288" t="b">
        <f t="shared" si="38"/>
        <v>0</v>
      </c>
      <c r="O13" s="288" t="b">
        <f t="shared" si="39"/>
        <v>0</v>
      </c>
      <c r="P13" s="288" t="b">
        <f t="shared" si="40"/>
        <v>0</v>
      </c>
      <c r="Q13" s="288" t="b">
        <f t="shared" si="41"/>
        <v>0</v>
      </c>
      <c r="R13" s="288" t="b">
        <f t="shared" si="42"/>
        <v>0</v>
      </c>
      <c r="S13" s="289" t="str">
        <f t="shared" si="0"/>
        <v/>
      </c>
      <c r="T13" s="290" t="str">
        <f t="shared" si="1"/>
        <v/>
      </c>
      <c r="U13" s="291" t="e">
        <f t="shared" si="2"/>
        <v>#VALUE!</v>
      </c>
      <c r="V13" s="288" t="e">
        <f t="shared" si="43"/>
        <v>#VALUE!</v>
      </c>
      <c r="W13" s="288" t="e">
        <f t="shared" si="44"/>
        <v>#VALUE!</v>
      </c>
      <c r="X13" s="288" t="e">
        <f t="shared" si="45"/>
        <v>#VALUE!</v>
      </c>
      <c r="Y13" s="288" t="e">
        <f t="shared" si="46"/>
        <v>#VALUE!</v>
      </c>
      <c r="Z13" s="288" t="e">
        <f t="shared" si="47"/>
        <v>#VALUE!</v>
      </c>
      <c r="AA13" s="179" t="str">
        <f>IF(COUNTA(E13:F13:H13)&lt;3,"",(IF(V13=TRUE,$V$5,IF(W13=TRUE,$W$5,IF(X13=TRUE,$X$5,IF(Y13=TRUE,$Y$5,"Non"))))))</f>
        <v/>
      </c>
      <c r="AB13" s="288" t="e">
        <f t="shared" si="48"/>
        <v>#VALUE!</v>
      </c>
      <c r="AC13" s="288" t="e">
        <f t="shared" si="49"/>
        <v>#VALUE!</v>
      </c>
      <c r="AD13" s="288" t="e">
        <f t="shared" si="50"/>
        <v>#VALUE!</v>
      </c>
      <c r="AE13" s="288" t="e">
        <f t="shared" si="51"/>
        <v>#VALUE!</v>
      </c>
      <c r="AF13" s="288" t="e">
        <f t="shared" si="52"/>
        <v>#VALUE!</v>
      </c>
      <c r="AG13" s="179" t="str">
        <f>IF(COUNTA(E13:F13:H13)&lt;3,"",(IF(AB13=TRUE,$AB$5,IF(AC13=TRUE,$AC$5,IF(AD13=TRUE,$AD$5,IF(AE13=TRUE,$AE$5,IF(AF13=TRUE,$AF$5,"Aucune")))))))</f>
        <v/>
      </c>
      <c r="AH13" s="288" t="e">
        <f t="shared" si="53"/>
        <v>#VALUE!</v>
      </c>
      <c r="AI13" s="288" t="e">
        <f t="shared" si="54"/>
        <v>#VALUE!</v>
      </c>
      <c r="AJ13" s="288" t="e">
        <f t="shared" si="55"/>
        <v>#VALUE!</v>
      </c>
      <c r="AK13" s="288" t="e">
        <f t="shared" si="56"/>
        <v>#VALUE!</v>
      </c>
      <c r="AL13" s="288" t="e">
        <f t="shared" si="57"/>
        <v>#VALUE!</v>
      </c>
      <c r="AM13" s="179" t="str">
        <f>IF(COUNTA(E13:F13:H13)&lt;3,"",(IF(AH13=TRUE,$AH$5,IF(AI13=TRUE,$AI$5,IF(AJ13=TRUE,$AJ$5,IF(AK13=TRUE,$AK$5,IF(AL13=TRUE,$AL$5,"Aucune")))))))</f>
        <v/>
      </c>
      <c r="AN13" s="288" t="e">
        <f t="shared" si="58"/>
        <v>#VALUE!</v>
      </c>
      <c r="AO13" s="288" t="e">
        <f t="shared" si="59"/>
        <v>#VALUE!</v>
      </c>
      <c r="AP13" s="288" t="e">
        <f t="shared" si="60"/>
        <v>#VALUE!</v>
      </c>
      <c r="AQ13" s="179" t="str">
        <f>IF(COUNTA(E13:F13:H13)&lt;3,"",(IF(AN13=TRUE,$AN$5,IF(AO13=TRUE,$AO$5,IF(AP13=TRUE,$AP$5,"Aucune action requise")))))</f>
        <v/>
      </c>
      <c r="AR13" s="288" t="e">
        <f t="shared" si="61"/>
        <v>#VALUE!</v>
      </c>
      <c r="AS13" s="288" t="e">
        <f t="shared" si="62"/>
        <v>#VALUE!</v>
      </c>
      <c r="AT13" s="288" t="e">
        <f t="shared" si="63"/>
        <v>#VALUE!</v>
      </c>
      <c r="AU13" s="288" t="e">
        <f t="shared" si="64"/>
        <v>#VALUE!</v>
      </c>
      <c r="AV13" s="179" t="str">
        <f>IF(COUNTA(E13:F13:H13)&lt;3,"",(IF(AR13=TRUE,$AR$5,IF(AS13=TRUE,$AS$5,IF(AT13=TRUE,$AT$5,IF(AU13=TRUE,$AU$5,"Aucun"))))))</f>
        <v/>
      </c>
      <c r="AW13" s="180"/>
      <c r="AX13" s="73"/>
      <c r="AY13" s="181"/>
    </row>
    <row r="14" spans="1:51" s="233" customFormat="1" ht="114" customHeight="1">
      <c r="A14" s="226"/>
      <c r="B14" s="274" t="s">
        <v>267</v>
      </c>
      <c r="C14" s="153" t="s">
        <v>268</v>
      </c>
      <c r="D14" s="67"/>
      <c r="E14" s="58"/>
      <c r="F14" s="59"/>
      <c r="G14" s="59"/>
      <c r="H14" s="60"/>
      <c r="I14" s="60"/>
      <c r="J14" s="275" t="str">
        <f t="shared" si="34"/>
        <v/>
      </c>
      <c r="K14" s="276">
        <f t="shared" si="35"/>
        <v>0</v>
      </c>
      <c r="L14" s="276" t="b">
        <f t="shared" si="36"/>
        <v>0</v>
      </c>
      <c r="M14" s="276" t="b">
        <f t="shared" si="37"/>
        <v>0</v>
      </c>
      <c r="N14" s="276" t="b">
        <f t="shared" si="38"/>
        <v>0</v>
      </c>
      <c r="O14" s="276" t="b">
        <f t="shared" si="39"/>
        <v>0</v>
      </c>
      <c r="P14" s="276" t="b">
        <f t="shared" si="40"/>
        <v>0</v>
      </c>
      <c r="Q14" s="276" t="b">
        <f t="shared" si="41"/>
        <v>0</v>
      </c>
      <c r="R14" s="276" t="b">
        <f t="shared" si="42"/>
        <v>0</v>
      </c>
      <c r="S14" s="277" t="str">
        <f t="shared" si="0"/>
        <v/>
      </c>
      <c r="T14" s="278" t="str">
        <f t="shared" si="1"/>
        <v/>
      </c>
      <c r="U14" s="279" t="e">
        <f t="shared" si="2"/>
        <v>#VALUE!</v>
      </c>
      <c r="V14" s="276" t="e">
        <f t="shared" si="43"/>
        <v>#VALUE!</v>
      </c>
      <c r="W14" s="276" t="e">
        <f t="shared" si="44"/>
        <v>#VALUE!</v>
      </c>
      <c r="X14" s="276" t="e">
        <f t="shared" si="45"/>
        <v>#VALUE!</v>
      </c>
      <c r="Y14" s="276" t="e">
        <f t="shared" si="46"/>
        <v>#VALUE!</v>
      </c>
      <c r="Z14" s="276" t="e">
        <f t="shared" si="47"/>
        <v>#VALUE!</v>
      </c>
      <c r="AA14" s="156" t="str">
        <f>IF(COUNTA(E14:F14:H14)&lt;3,"",(IF(V14=TRUE,$V$5,IF(W14=TRUE,$W$5,IF(X14=TRUE,$X$5,IF(Y14=TRUE,$Y$5,"Non"))))))</f>
        <v/>
      </c>
      <c r="AB14" s="276" t="e">
        <f t="shared" si="48"/>
        <v>#VALUE!</v>
      </c>
      <c r="AC14" s="276" t="e">
        <f t="shared" si="49"/>
        <v>#VALUE!</v>
      </c>
      <c r="AD14" s="276" t="e">
        <f t="shared" si="50"/>
        <v>#VALUE!</v>
      </c>
      <c r="AE14" s="276" t="e">
        <f t="shared" si="51"/>
        <v>#VALUE!</v>
      </c>
      <c r="AF14" s="276" t="e">
        <f t="shared" si="52"/>
        <v>#VALUE!</v>
      </c>
      <c r="AG14" s="156" t="str">
        <f>IF(COUNTA(E14:F14:H14)&lt;3,"",(IF(AB14=TRUE,$AB$5,IF(AC14=TRUE,$AC$5,IF(AD14=TRUE,$AD$5,IF(AE14=TRUE,$AE$5,IF(AF14=TRUE,$AF$5,"Aucune")))))))</f>
        <v/>
      </c>
      <c r="AH14" s="276" t="e">
        <f t="shared" si="53"/>
        <v>#VALUE!</v>
      </c>
      <c r="AI14" s="276" t="e">
        <f t="shared" si="54"/>
        <v>#VALUE!</v>
      </c>
      <c r="AJ14" s="276" t="e">
        <f t="shared" si="55"/>
        <v>#VALUE!</v>
      </c>
      <c r="AK14" s="276" t="e">
        <f t="shared" si="56"/>
        <v>#VALUE!</v>
      </c>
      <c r="AL14" s="276" t="e">
        <f t="shared" si="57"/>
        <v>#VALUE!</v>
      </c>
      <c r="AM14" s="156" t="str">
        <f>IF(COUNTA(E14:F14:H14)&lt;3,"",(IF(AH14=TRUE,$AH$5,IF(AI14=TRUE,$AI$5,IF(AJ14=TRUE,$AJ$5,IF(AK14=TRUE,$AK$5,IF(AL14=TRUE,$AL$5,"Aucune")))))))</f>
        <v/>
      </c>
      <c r="AN14" s="276" t="e">
        <f t="shared" si="58"/>
        <v>#VALUE!</v>
      </c>
      <c r="AO14" s="276" t="e">
        <f t="shared" si="59"/>
        <v>#VALUE!</v>
      </c>
      <c r="AP14" s="276" t="e">
        <f t="shared" si="60"/>
        <v>#VALUE!</v>
      </c>
      <c r="AQ14" s="156" t="str">
        <f>IF(COUNTA(E14:F14:H14)&lt;3,"",(IF(AN14=TRUE,$AN$5,IF(AO14=TRUE,$AO$5,IF(AP14=TRUE,$AP$5,"Aucune action requise")))))</f>
        <v/>
      </c>
      <c r="AR14" s="276" t="e">
        <f t="shared" si="61"/>
        <v>#VALUE!</v>
      </c>
      <c r="AS14" s="276" t="e">
        <f t="shared" si="62"/>
        <v>#VALUE!</v>
      </c>
      <c r="AT14" s="276" t="e">
        <f t="shared" si="63"/>
        <v>#VALUE!</v>
      </c>
      <c r="AU14" s="276" t="e">
        <f t="shared" si="64"/>
        <v>#VALUE!</v>
      </c>
      <c r="AV14" s="156" t="str">
        <f>IF(COUNTA(E14:F14:H14)&lt;3,"",(IF(AR14=TRUE,$AR$5,IF(AS14=TRUE,$AS$5,IF(AT14=TRUE,$AT$5,IF(AU14=TRUE,$AU$5,"Aucun"))))))</f>
        <v/>
      </c>
      <c r="AW14" s="157"/>
      <c r="AX14" s="61"/>
      <c r="AY14" s="158"/>
    </row>
    <row r="15" spans="1:51" ht="114" customHeight="1" thickBot="1">
      <c r="B15" s="261" t="s">
        <v>269</v>
      </c>
      <c r="C15" s="159" t="s">
        <v>270</v>
      </c>
      <c r="D15" s="68"/>
      <c r="E15" s="31"/>
      <c r="F15" s="32"/>
      <c r="G15" s="32"/>
      <c r="H15" s="33"/>
      <c r="I15" s="33"/>
      <c r="J15" s="287" t="str">
        <f t="shared" si="34"/>
        <v/>
      </c>
      <c r="K15" s="237">
        <f t="shared" si="35"/>
        <v>0</v>
      </c>
      <c r="L15" s="237" t="b">
        <f t="shared" si="36"/>
        <v>0</v>
      </c>
      <c r="M15" s="237" t="b">
        <f t="shared" si="37"/>
        <v>0</v>
      </c>
      <c r="N15" s="237" t="b">
        <f t="shared" si="38"/>
        <v>0</v>
      </c>
      <c r="O15" s="237" t="b">
        <f t="shared" si="39"/>
        <v>0</v>
      </c>
      <c r="P15" s="237" t="b">
        <f t="shared" si="40"/>
        <v>0</v>
      </c>
      <c r="Q15" s="237" t="b">
        <f t="shared" si="41"/>
        <v>0</v>
      </c>
      <c r="R15" s="237" t="b">
        <f t="shared" si="42"/>
        <v>0</v>
      </c>
      <c r="S15" s="238" t="str">
        <f t="shared" si="0"/>
        <v/>
      </c>
      <c r="T15" s="239" t="str">
        <f t="shared" si="1"/>
        <v/>
      </c>
      <c r="U15" s="240" t="e">
        <f t="shared" si="2"/>
        <v>#VALUE!</v>
      </c>
      <c r="V15" s="237" t="e">
        <f t="shared" si="43"/>
        <v>#VALUE!</v>
      </c>
      <c r="W15" s="237" t="e">
        <f t="shared" si="44"/>
        <v>#VALUE!</v>
      </c>
      <c r="X15" s="237" t="e">
        <f t="shared" si="45"/>
        <v>#VALUE!</v>
      </c>
      <c r="Y15" s="237" t="e">
        <f t="shared" si="46"/>
        <v>#VALUE!</v>
      </c>
      <c r="Z15" s="237" t="e">
        <f t="shared" si="47"/>
        <v>#VALUE!</v>
      </c>
      <c r="AA15" s="121" t="str">
        <f>IF(COUNTA(E15:F15:H15)&lt;3,"",(IF(V15=TRUE,$V$5,IF(W15=TRUE,$W$5,IF(X15=TRUE,$X$5,IF(Y15=TRUE,$Y$5,"Non"))))))</f>
        <v/>
      </c>
      <c r="AB15" s="237" t="e">
        <f t="shared" si="48"/>
        <v>#VALUE!</v>
      </c>
      <c r="AC15" s="237" t="e">
        <f t="shared" si="49"/>
        <v>#VALUE!</v>
      </c>
      <c r="AD15" s="237" t="e">
        <f t="shared" si="50"/>
        <v>#VALUE!</v>
      </c>
      <c r="AE15" s="237" t="e">
        <f t="shared" si="51"/>
        <v>#VALUE!</v>
      </c>
      <c r="AF15" s="237" t="e">
        <f t="shared" si="52"/>
        <v>#VALUE!</v>
      </c>
      <c r="AG15" s="121" t="str">
        <f>IF(COUNTA(E15:F15:H15)&lt;3,"",(IF(AB15=TRUE,$AB$5,IF(AC15=TRUE,$AC$5,IF(AD15=TRUE,$AD$5,IF(AE15=TRUE,$AE$5,IF(AF15=TRUE,$AF$5,"Aucune")))))))</f>
        <v/>
      </c>
      <c r="AH15" s="237" t="e">
        <f t="shared" si="53"/>
        <v>#VALUE!</v>
      </c>
      <c r="AI15" s="237" t="e">
        <f t="shared" si="54"/>
        <v>#VALUE!</v>
      </c>
      <c r="AJ15" s="237" t="e">
        <f t="shared" si="55"/>
        <v>#VALUE!</v>
      </c>
      <c r="AK15" s="237" t="e">
        <f t="shared" si="56"/>
        <v>#VALUE!</v>
      </c>
      <c r="AL15" s="237" t="e">
        <f t="shared" si="57"/>
        <v>#VALUE!</v>
      </c>
      <c r="AM15" s="121" t="str">
        <f>IF(COUNTA(E15:F15:H15)&lt;3,"",(IF(AH15=TRUE,$AH$5,IF(AI15=TRUE,$AI$5,IF(AJ15=TRUE,$AJ$5,IF(AK15=TRUE,$AK$5,IF(AL15=TRUE,$AL$5,"Aucune")))))))</f>
        <v/>
      </c>
      <c r="AN15" s="237" t="e">
        <f t="shared" si="58"/>
        <v>#VALUE!</v>
      </c>
      <c r="AO15" s="237" t="e">
        <f t="shared" si="59"/>
        <v>#VALUE!</v>
      </c>
      <c r="AP15" s="237" t="e">
        <f t="shared" si="60"/>
        <v>#VALUE!</v>
      </c>
      <c r="AQ15" s="121" t="str">
        <f>IF(COUNTA(E15:F15:H15)&lt;3,"",(IF(AN15=TRUE,$AN$5,IF(AO15=TRUE,$AO$5,IF(AP15=TRUE,$AP$5,"Aucune action requise")))))</f>
        <v/>
      </c>
      <c r="AR15" s="237" t="e">
        <f t="shared" si="61"/>
        <v>#VALUE!</v>
      </c>
      <c r="AS15" s="237" t="e">
        <f t="shared" si="62"/>
        <v>#VALUE!</v>
      </c>
      <c r="AT15" s="237" t="e">
        <f t="shared" si="63"/>
        <v>#VALUE!</v>
      </c>
      <c r="AU15" s="237" t="e">
        <f t="shared" si="64"/>
        <v>#VALUE!</v>
      </c>
      <c r="AV15" s="121" t="str">
        <f>IF(COUNTA(E15:F15:H15)&lt;3,"",(IF(AR15=TRUE,$AR$5,IF(AS15=TRUE,$AS$5,IF(AT15=TRUE,$AT$5,IF(AU15=TRUE,$AU$5,"Aucun"))))))</f>
        <v/>
      </c>
      <c r="AW15" s="122"/>
      <c r="AX15" s="34"/>
      <c r="AY15" s="123"/>
    </row>
    <row r="16" spans="1:51" ht="114" customHeight="1" thickBot="1">
      <c r="B16" s="285" t="s">
        <v>271</v>
      </c>
      <c r="C16" s="167" t="s">
        <v>272</v>
      </c>
      <c r="D16" s="74"/>
      <c r="E16" s="75"/>
      <c r="F16" s="76"/>
      <c r="G16" s="76"/>
      <c r="H16" s="77"/>
      <c r="I16" s="77"/>
      <c r="J16" s="275" t="str">
        <f t="shared" si="34"/>
        <v/>
      </c>
      <c r="K16" s="293">
        <f t="shared" si="35"/>
        <v>0</v>
      </c>
      <c r="L16" s="293" t="b">
        <f t="shared" si="36"/>
        <v>0</v>
      </c>
      <c r="M16" s="293" t="b">
        <f t="shared" si="37"/>
        <v>0</v>
      </c>
      <c r="N16" s="293" t="b">
        <f t="shared" si="38"/>
        <v>0</v>
      </c>
      <c r="O16" s="293" t="b">
        <f t="shared" si="39"/>
        <v>0</v>
      </c>
      <c r="P16" s="293" t="b">
        <f t="shared" si="40"/>
        <v>0</v>
      </c>
      <c r="Q16" s="293" t="b">
        <f t="shared" si="41"/>
        <v>0</v>
      </c>
      <c r="R16" s="293" t="b">
        <f t="shared" si="42"/>
        <v>0</v>
      </c>
      <c r="S16" s="294" t="str">
        <f t="shared" si="0"/>
        <v/>
      </c>
      <c r="T16" s="295" t="str">
        <f t="shared" si="1"/>
        <v/>
      </c>
      <c r="U16" s="296" t="e">
        <f t="shared" si="2"/>
        <v>#VALUE!</v>
      </c>
      <c r="V16" s="293" t="e">
        <f t="shared" si="43"/>
        <v>#VALUE!</v>
      </c>
      <c r="W16" s="293" t="e">
        <f t="shared" si="44"/>
        <v>#VALUE!</v>
      </c>
      <c r="X16" s="293" t="e">
        <f t="shared" si="45"/>
        <v>#VALUE!</v>
      </c>
      <c r="Y16" s="293" t="e">
        <f t="shared" si="46"/>
        <v>#VALUE!</v>
      </c>
      <c r="Z16" s="293" t="e">
        <f t="shared" si="47"/>
        <v>#VALUE!</v>
      </c>
      <c r="AA16" s="191" t="str">
        <f>IF(COUNTA(E16:F16:H16)&lt;3,"",(IF(V16=TRUE,$V$5,IF(W16=TRUE,$W$5,IF(X16=TRUE,$X$5,IF(Y16=TRUE,$Y$5,"Non"))))))</f>
        <v/>
      </c>
      <c r="AB16" s="293" t="e">
        <f t="shared" si="48"/>
        <v>#VALUE!</v>
      </c>
      <c r="AC16" s="293" t="e">
        <f t="shared" si="49"/>
        <v>#VALUE!</v>
      </c>
      <c r="AD16" s="293" t="e">
        <f t="shared" si="50"/>
        <v>#VALUE!</v>
      </c>
      <c r="AE16" s="293" t="e">
        <f t="shared" si="51"/>
        <v>#VALUE!</v>
      </c>
      <c r="AF16" s="293" t="e">
        <f t="shared" si="52"/>
        <v>#VALUE!</v>
      </c>
      <c r="AG16" s="191" t="str">
        <f>IF(COUNTA(E16:F16:H16)&lt;3,"",(IF(AB16=TRUE,$AB$5,IF(AC16=TRUE,$AC$5,IF(AD16=TRUE,$AD$5,IF(AE16=TRUE,$AE$5,IF(AF16=TRUE,$AF$5,"Aucune")))))))</f>
        <v/>
      </c>
      <c r="AH16" s="293" t="e">
        <f t="shared" si="53"/>
        <v>#VALUE!</v>
      </c>
      <c r="AI16" s="293" t="e">
        <f t="shared" si="54"/>
        <v>#VALUE!</v>
      </c>
      <c r="AJ16" s="293" t="e">
        <f t="shared" si="55"/>
        <v>#VALUE!</v>
      </c>
      <c r="AK16" s="293" t="e">
        <f t="shared" si="56"/>
        <v>#VALUE!</v>
      </c>
      <c r="AL16" s="293" t="e">
        <f t="shared" si="57"/>
        <v>#VALUE!</v>
      </c>
      <c r="AM16" s="191" t="str">
        <f>IF(COUNTA(E16:F16:H16)&lt;3,"",(IF(AH16=TRUE,$AH$5,IF(AI16=TRUE,$AI$5,IF(AJ16=TRUE,$AJ$5,IF(AK16=TRUE,$AK$5,IF(AL16=TRUE,$AL$5,"Aucune")))))))</f>
        <v/>
      </c>
      <c r="AN16" s="293" t="e">
        <f t="shared" si="58"/>
        <v>#VALUE!</v>
      </c>
      <c r="AO16" s="293" t="e">
        <f t="shared" si="59"/>
        <v>#VALUE!</v>
      </c>
      <c r="AP16" s="293" t="e">
        <f t="shared" si="60"/>
        <v>#VALUE!</v>
      </c>
      <c r="AQ16" s="191" t="str">
        <f>IF(COUNTA(E16:F16:H16)&lt;3,"",(IF(AN16=TRUE,$AN$5,IF(AO16=TRUE,$AO$5,IF(AP16=TRUE,$AP$5,"Aucune action requise")))))</f>
        <v/>
      </c>
      <c r="AR16" s="293" t="e">
        <f t="shared" si="61"/>
        <v>#VALUE!</v>
      </c>
      <c r="AS16" s="293" t="e">
        <f t="shared" si="62"/>
        <v>#VALUE!</v>
      </c>
      <c r="AT16" s="293" t="e">
        <f t="shared" si="63"/>
        <v>#VALUE!</v>
      </c>
      <c r="AU16" s="293" t="e">
        <f t="shared" si="64"/>
        <v>#VALUE!</v>
      </c>
      <c r="AV16" s="191" t="str">
        <f>IF(COUNTA(E16:F16:H16)&lt;3,"",(IF(AR16=TRUE,$AR$5,IF(AS16=TRUE,$AS$5,IF(AT16=TRUE,$AT$5,IF(AU16=TRUE,$AU$5,"Aucun"))))))</f>
        <v/>
      </c>
      <c r="AW16" s="192"/>
      <c r="AX16" s="78"/>
      <c r="AY16" s="193"/>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5414" priority="329">
      <formula>FIND("Agir",B4)</formula>
    </cfRule>
    <cfRule type="expression" dxfId="5413" priority="330">
      <formula>FIND("Réagir",B4)</formula>
    </cfRule>
    <cfRule type="expression" dxfId="5412" priority="328" stopIfTrue="1">
      <formula>ISTEXT(A4)</formula>
    </cfRule>
  </conditionalFormatting>
  <conditionalFormatting sqref="A4">
    <cfRule type="expression" dxfId="5411" priority="326">
      <formula>FIND("Agir",B4)</formula>
    </cfRule>
    <cfRule type="expression" dxfId="5410" priority="322" stopIfTrue="1">
      <formula>ISTEXT(A4)</formula>
    </cfRule>
    <cfRule type="expression" dxfId="5409" priority="327">
      <formula>FIND("Réagir",B4)</formula>
    </cfRule>
    <cfRule type="expression" dxfId="5408" priority="323">
      <formula>FIND("Agir",B4)</formula>
    </cfRule>
    <cfRule type="expression" dxfId="5407" priority="325" stopIfTrue="1">
      <formula>ISTEXT(A4)</formula>
    </cfRule>
    <cfRule type="expression" dxfId="5406" priority="324">
      <formula>FIND("Réagir",B4)</formula>
    </cfRule>
  </conditionalFormatting>
  <conditionalFormatting sqref="D7:D14">
    <cfRule type="expression" dxfId="5405" priority="269">
      <formula>FIND("Agir",E7)</formula>
    </cfRule>
    <cfRule type="expression" dxfId="5404" priority="270">
      <formula>FIND("Réagir",E7)</formula>
    </cfRule>
    <cfRule type="expression" dxfId="5403" priority="264" stopIfTrue="1">
      <formula>ISTEXT(D7)</formula>
    </cfRule>
    <cfRule type="expression" dxfId="5402" priority="265">
      <formula>FIND("Conforter",F7)</formula>
    </cfRule>
    <cfRule type="expression" dxfId="5401" priority="268" stopIfTrue="1">
      <formula>ISTEXT(D7)</formula>
    </cfRule>
  </conditionalFormatting>
  <conditionalFormatting sqref="D9:D14">
    <cfRule type="expression" dxfId="5400" priority="252" stopIfTrue="1">
      <formula>ISTEXT(D9)</formula>
    </cfRule>
    <cfRule type="expression" dxfId="5399" priority="253">
      <formula>FIND("Conforter",F9)</formula>
    </cfRule>
  </conditionalFormatting>
  <conditionalFormatting sqref="D11:D14">
    <cfRule type="expression" dxfId="5398" priority="163">
      <formula>FIND("Conforter",F11)</formula>
    </cfRule>
  </conditionalFormatting>
  <conditionalFormatting sqref="D11:D15">
    <cfRule type="expression" dxfId="5397" priority="130" stopIfTrue="1">
      <formula>ISTEXT(D11)</formula>
    </cfRule>
  </conditionalFormatting>
  <conditionalFormatting sqref="D15">
    <cfRule type="expression" dxfId="5396" priority="127">
      <formula>FIND("Conforter",F15)</formula>
    </cfRule>
    <cfRule type="expression" dxfId="5395" priority="128" stopIfTrue="1">
      <formula>ISTEXT(D15)</formula>
    </cfRule>
    <cfRule type="expression" dxfId="5394" priority="129">
      <formula>FIND("Conforter",F15)</formula>
    </cfRule>
    <cfRule type="expression" dxfId="5393" priority="131">
      <formula>FIND("Agir",E15)</formula>
    </cfRule>
    <cfRule type="expression" dxfId="5392" priority="132">
      <formula>FIND("Réagir",E15)</formula>
    </cfRule>
  </conditionalFormatting>
  <conditionalFormatting sqref="D15:D16">
    <cfRule type="expression" dxfId="5391" priority="64" stopIfTrue="1">
      <formula>ISTEXT(D15)</formula>
    </cfRule>
  </conditionalFormatting>
  <conditionalFormatting sqref="D16">
    <cfRule type="expression" dxfId="5390" priority="66">
      <formula>FIND("Réagir",E16)</formula>
    </cfRule>
    <cfRule type="expression" dxfId="5389" priority="65">
      <formula>FIND("Agir",E16)</formula>
    </cfRule>
    <cfRule type="expression" dxfId="5388" priority="63">
      <formula>FIND("Conforter",F16)</formula>
    </cfRule>
    <cfRule type="expression" dxfId="5387" priority="62" stopIfTrue="1">
      <formula>ISTEXT(D16)</formula>
    </cfRule>
    <cfRule type="expression" dxfId="5386" priority="61">
      <formula>FIND("Conforter",F16)</formula>
    </cfRule>
    <cfRule type="expression" dxfId="5385" priority="60" stopIfTrue="1">
      <formula>ISTEXT(D16)</formula>
    </cfRule>
  </conditionalFormatting>
  <conditionalFormatting sqref="F7:F14">
    <cfRule type="expression" dxfId="5384" priority="318">
      <formula>FIND("Conforter",I7)</formula>
    </cfRule>
  </conditionalFormatting>
  <conditionalFormatting sqref="F15">
    <cfRule type="expression" dxfId="5383" priority="152">
      <formula>FIND("Conforter",I15)</formula>
    </cfRule>
  </conditionalFormatting>
  <conditionalFormatting sqref="F16">
    <cfRule type="expression" dxfId="5382" priority="86">
      <formula>FIND("Conforter",I16)</formula>
    </cfRule>
  </conditionalFormatting>
  <conditionalFormatting sqref="F7:G14">
    <cfRule type="expression" dxfId="5381" priority="314" stopIfTrue="1">
      <formula>ISTEXT(F7)</formula>
    </cfRule>
  </conditionalFormatting>
  <conditionalFormatting sqref="F15:G15">
    <cfRule type="expression" dxfId="5380" priority="148" stopIfTrue="1">
      <formula>ISTEXT(F15)</formula>
    </cfRule>
  </conditionalFormatting>
  <conditionalFormatting sqref="F16:G16">
    <cfRule type="expression" dxfId="5379" priority="82" stopIfTrue="1">
      <formula>ISTEXT(F16)</formula>
    </cfRule>
  </conditionalFormatting>
  <conditionalFormatting sqref="G7:G14">
    <cfRule type="expression" dxfId="5378" priority="315">
      <formula>FIND("Agir",I7)</formula>
    </cfRule>
    <cfRule type="expression" dxfId="5377" priority="316">
      <formula>FIND("Réagir",I7)</formula>
    </cfRule>
  </conditionalFormatting>
  <conditionalFormatting sqref="G15">
    <cfRule type="expression" dxfId="5376" priority="150">
      <formula>FIND("Réagir",I15)</formula>
    </cfRule>
    <cfRule type="expression" dxfId="5375" priority="149">
      <formula>FIND("Agir",I15)</formula>
    </cfRule>
  </conditionalFormatting>
  <conditionalFormatting sqref="G16">
    <cfRule type="expression" dxfId="5374" priority="84">
      <formula>FIND("Réagir",I16)</formula>
    </cfRule>
    <cfRule type="expression" dxfId="5373" priority="83">
      <formula>FIND("Agir",I16)</formula>
    </cfRule>
  </conditionalFormatting>
  <conditionalFormatting sqref="G7:H14">
    <cfRule type="expression" dxfId="5372" priority="313">
      <formula>FIND("Conforter",J7)</formula>
    </cfRule>
    <cfRule type="expression" dxfId="5371" priority="312" stopIfTrue="1">
      <formula>ISTEXT(G7)</formula>
    </cfRule>
  </conditionalFormatting>
  <conditionalFormatting sqref="G9:H14">
    <cfRule type="expression" dxfId="5370" priority="282">
      <formula>FIND("Conforter",J9)</formula>
    </cfRule>
  </conditionalFormatting>
  <conditionalFormatting sqref="G11:H15">
    <cfRule type="expression" dxfId="5369" priority="147">
      <formula>FIND("Conforter",J11)</formula>
    </cfRule>
  </conditionalFormatting>
  <conditionalFormatting sqref="G15:H16">
    <cfRule type="expression" dxfId="5368" priority="74" stopIfTrue="1">
      <formula>ISTEXT(G15)</formula>
    </cfRule>
    <cfRule type="expression" dxfId="5367" priority="81">
      <formula>FIND("Conforter",J15)</formula>
    </cfRule>
  </conditionalFormatting>
  <conditionalFormatting sqref="G16:H16">
    <cfRule type="expression" dxfId="5366" priority="75">
      <formula>FIND("Conforter",J16)</formula>
    </cfRule>
  </conditionalFormatting>
  <conditionalFormatting sqref="G9:I14">
    <cfRule type="expression" dxfId="5365" priority="281" stopIfTrue="1">
      <formula>ISTEXT(G9)</formula>
    </cfRule>
  </conditionalFormatting>
  <conditionalFormatting sqref="G11:I15">
    <cfRule type="expression" dxfId="5364" priority="142" stopIfTrue="1">
      <formula>ISTEXT(G11)</formula>
    </cfRule>
  </conditionalFormatting>
  <conditionalFormatting sqref="G16:I16">
    <cfRule type="expression" dxfId="5363" priority="76" stopIfTrue="1">
      <formula>ISTEXT(G16)</formula>
    </cfRule>
  </conditionalFormatting>
  <conditionalFormatting sqref="H7">
    <cfRule type="expression" dxfId="5362" priority="242">
      <formula>FIND("Conforter",J7)</formula>
    </cfRule>
    <cfRule type="expression" dxfId="5361" priority="241" stopIfTrue="1">
      <formula>ISTEXT(H7)</formula>
    </cfRule>
  </conditionalFormatting>
  <conditionalFormatting sqref="H7:H14">
    <cfRule type="expression" dxfId="5360" priority="251">
      <formula>FIND("Réagir",J7)</formula>
    </cfRule>
    <cfRule type="expression" dxfId="5359" priority="249" stopIfTrue="1">
      <formula>ISTEXT(H7)</formula>
    </cfRule>
    <cfRule type="expression" dxfId="5358" priority="250">
      <formula>FIND("Agir",J7)</formula>
    </cfRule>
  </conditionalFormatting>
  <conditionalFormatting sqref="H15:H16">
    <cfRule type="expression" dxfId="5357" priority="58">
      <formula>FIND("Agir",J15)</formula>
    </cfRule>
    <cfRule type="expression" dxfId="5356" priority="59">
      <formula>FIND("Réagir",J15)</formula>
    </cfRule>
    <cfRule type="expression" dxfId="5355" priority="57" stopIfTrue="1">
      <formula>ISTEXT(H15)</formula>
    </cfRule>
  </conditionalFormatting>
  <conditionalFormatting sqref="I7 AG7:AG14 AM7:AM14 AQ7:AQ14 AV7:AY14 I8:J14">
    <cfRule type="containsText" dxfId="5354" priority="320" stopIfTrue="1" operator="containsText" text="Seconde">
      <formula>NOT(ISERROR(SEARCH("Seconde",I7)))</formula>
    </cfRule>
    <cfRule type="containsText" dxfId="5353" priority="321" stopIfTrue="1" operator="containsText" text="Terme">
      <formula>NOT(ISERROR(SEARCH("Terme",I7)))</formula>
    </cfRule>
  </conditionalFormatting>
  <conditionalFormatting sqref="I8">
    <cfRule type="expression" dxfId="5352" priority="279">
      <formula>FIND("Agir",J8)</formula>
    </cfRule>
    <cfRule type="expression" dxfId="5351" priority="278" stopIfTrue="1">
      <formula>ISTEXT(I8)</formula>
    </cfRule>
    <cfRule type="expression" dxfId="5350" priority="280">
      <formula>FIND("Réagir",J8)</formula>
    </cfRule>
  </conditionalFormatting>
  <conditionalFormatting sqref="I9:I14">
    <cfRule type="expression" dxfId="5349" priority="284">
      <formula>FIND("Agir",J9)</formula>
    </cfRule>
    <cfRule type="expression" dxfId="5348" priority="285">
      <formula>FIND("Réagir",J9)</formula>
    </cfRule>
  </conditionalFormatting>
  <conditionalFormatting sqref="I11:I15">
    <cfRule type="expression" dxfId="5347" priority="158">
      <formula>FIND("Réagir",J11)</formula>
    </cfRule>
    <cfRule type="expression" dxfId="5346" priority="157">
      <formula>FIND("Agir",J11)</formula>
    </cfRule>
  </conditionalFormatting>
  <conditionalFormatting sqref="I15">
    <cfRule type="expression" dxfId="5345" priority="156" stopIfTrue="1">
      <formula>ISTEXT(I15)</formula>
    </cfRule>
    <cfRule type="expression" dxfId="5344" priority="144">
      <formula>FIND("Réagir",J15)</formula>
    </cfRule>
    <cfRule type="expression" dxfId="5343" priority="143">
      <formula>FIND("Agir",J15)</formula>
    </cfRule>
  </conditionalFormatting>
  <conditionalFormatting sqref="I16">
    <cfRule type="expression" dxfId="5342" priority="77">
      <formula>FIND("Agir",J16)</formula>
    </cfRule>
    <cfRule type="expression" dxfId="5341" priority="78">
      <formula>FIND("Réagir",J16)</formula>
    </cfRule>
    <cfRule type="expression" dxfId="5340" priority="91">
      <formula>FIND("Agir",J16)</formula>
    </cfRule>
    <cfRule type="expression" dxfId="5339" priority="92">
      <formula>FIND("Réagir",J16)</formula>
    </cfRule>
    <cfRule type="expression" dxfId="5338" priority="90" stopIfTrue="1">
      <formula>ISTEXT(I16)</formula>
    </cfRule>
  </conditionalFormatting>
  <conditionalFormatting sqref="I5:J5 AA5 AG5 AM5 AQ5 AV5:AY5">
    <cfRule type="containsText" dxfId="5337" priority="16" stopIfTrue="1" operator="containsText" text="Seconde">
      <formula>NOT(ISERROR(SEARCH("Seconde",I5)))</formula>
    </cfRule>
    <cfRule type="containsText" dxfId="5336" priority="17" stopIfTrue="1" operator="containsText" text="Terme">
      <formula>NOT(ISERROR(SEARCH("Terme",I5)))</formula>
    </cfRule>
    <cfRule type="containsText" dxfId="5335" priority="15" stopIfTrue="1" operator="containsText" text="Première">
      <formula>NOT(ISERROR(SEARCH("Première",I5)))</formula>
    </cfRule>
  </conditionalFormatting>
  <conditionalFormatting sqref="I8:J14 AM7:AM14 AQ7:AQ14 AV7:AY14 AG7:AG14 I7">
    <cfRule type="containsText" dxfId="5334" priority="319" stopIfTrue="1" operator="containsText" text="Première">
      <formula>NOT(ISERROR(SEARCH("Première",I7)))</formula>
    </cfRule>
  </conditionalFormatting>
  <conditionalFormatting sqref="I15:J15 AG15 AM15 AQ15 AV15:AY15">
    <cfRule type="containsText" dxfId="5333" priority="154" stopIfTrue="1" operator="containsText" text="Seconde">
      <formula>NOT(ISERROR(SEARCH("Seconde",I15)))</formula>
    </cfRule>
    <cfRule type="containsText" dxfId="5332" priority="155" stopIfTrue="1" operator="containsText" text="Terme">
      <formula>NOT(ISERROR(SEARCH("Terme",I15)))</formula>
    </cfRule>
  </conditionalFormatting>
  <conditionalFormatting sqref="I15:J15 AM15 AQ15 AV15:AY15 AG15">
    <cfRule type="containsText" dxfId="5331" priority="153" stopIfTrue="1" operator="containsText" text="Première">
      <formula>NOT(ISERROR(SEARCH("Première",I15)))</formula>
    </cfRule>
  </conditionalFormatting>
  <conditionalFormatting sqref="I16:J16 AM16 AQ16 AV16:AY16 AA7:AA16 AG16">
    <cfRule type="containsText" dxfId="5330" priority="87" stopIfTrue="1" operator="containsText" text="Première">
      <formula>NOT(ISERROR(SEARCH("Première",I7)))</formula>
    </cfRule>
  </conditionalFormatting>
  <conditionalFormatting sqref="J7:J14">
    <cfRule type="containsText" dxfId="5329" priority="276" stopIfTrue="1" operator="containsText" text="moyen">
      <formula>NOT(ISERROR(SEARCH("moyen",J7)))</formula>
    </cfRule>
    <cfRule type="containsText" dxfId="5328" priority="277" stopIfTrue="1" operator="containsText" text="long">
      <formula>NOT(ISERROR(SEARCH("long",J7)))</formula>
    </cfRule>
  </conditionalFormatting>
  <conditionalFormatting sqref="J7:J16">
    <cfRule type="containsText" dxfId="5327" priority="67" operator="containsText" text="Intervention prioritaire">
      <formula>NOT(ISERROR(SEARCH("Intervention prioritaire",J7)))</formula>
    </cfRule>
    <cfRule type="containsText" dxfId="5326" priority="69" stopIfTrue="1" operator="containsText" text="consolidation">
      <formula>NOT(ISERROR(SEARCH("consolidation",J7)))</formula>
    </cfRule>
    <cfRule type="containsText" dxfId="5325" priority="70" stopIfTrue="1" operator="containsText" text="Non Prioritaire">
      <formula>NOT(ISERROR(SEARCH("Non Prioritaire",J7)))</formula>
    </cfRule>
    <cfRule type="containsText" dxfId="5324" priority="71" stopIfTrue="1" operator="containsText" text="Urgent">
      <formula>NOT(ISERROR(SEARCH("Urgent",J7)))</formula>
    </cfRule>
    <cfRule type="containsText" dxfId="5323" priority="68" stopIfTrue="1" operator="containsText" text="Non pertinent">
      <formula>NOT(ISERROR(SEARCH("Non pertinent",J7)))</formula>
    </cfRule>
  </conditionalFormatting>
  <conditionalFormatting sqref="J8:J14">
    <cfRule type="containsText" dxfId="5322" priority="311" stopIfTrue="1" operator="containsText" text="Non">
      <formula>NOT(ISERROR(SEARCH("Non",J8)))</formula>
    </cfRule>
  </conditionalFormatting>
  <conditionalFormatting sqref="J15:J16">
    <cfRule type="containsText" dxfId="5321" priority="2" stopIfTrue="1" operator="containsText" text="Non pertinent">
      <formula>NOT(ISERROR(SEARCH("Non pertinent",J15)))</formula>
    </cfRule>
    <cfRule type="containsText" dxfId="5320" priority="3" stopIfTrue="1" operator="containsText" text="consolidation">
      <formula>NOT(ISERROR(SEARCH("consolidation",J15)))</formula>
    </cfRule>
    <cfRule type="containsText" dxfId="5319" priority="4" stopIfTrue="1" operator="containsText" text="Non Prioritaire">
      <formula>NOT(ISERROR(SEARCH("Non Prioritaire",J15)))</formula>
    </cfRule>
    <cfRule type="containsText" dxfId="5318" priority="5" stopIfTrue="1" operator="containsText" text="Urgent">
      <formula>NOT(ISERROR(SEARCH("Urgent",J15)))</formula>
    </cfRule>
    <cfRule type="containsText" dxfId="5317" priority="6" stopIfTrue="1" operator="containsText" text="moyen">
      <formula>NOT(ISERROR(SEARCH("moyen",J15)))</formula>
    </cfRule>
    <cfRule type="containsText" dxfId="5316" priority="7" stopIfTrue="1" operator="containsText" text="long">
      <formula>NOT(ISERROR(SEARCH("long",J15)))</formula>
    </cfRule>
    <cfRule type="containsText" dxfId="5315" priority="8" stopIfTrue="1" operator="containsText" text="Non">
      <formula>NOT(ISERROR(SEARCH("Non",J15)))</formula>
    </cfRule>
    <cfRule type="containsText" dxfId="5314" priority="9" stopIfTrue="1" operator="containsText" text="Première">
      <formula>NOT(ISERROR(SEARCH("Première",J15)))</formula>
    </cfRule>
    <cfRule type="containsText" dxfId="5313" priority="10" stopIfTrue="1" operator="containsText" text="Seconde">
      <formula>NOT(ISERROR(SEARCH("Seconde",J15)))</formula>
    </cfRule>
    <cfRule type="containsText" dxfId="5312" priority="11" stopIfTrue="1" operator="containsText" text="Terme">
      <formula>NOT(ISERROR(SEARCH("Terme",J15)))</formula>
    </cfRule>
    <cfRule type="containsText" dxfId="5311" priority="72" stopIfTrue="1" operator="containsText" text="long">
      <formula>NOT(ISERROR(SEARCH("long",J15)))</formula>
    </cfRule>
    <cfRule type="containsText" dxfId="5310" priority="73" stopIfTrue="1" operator="containsText" text="long">
      <formula>NOT(ISERROR(SEARCH("long",J15)))</formula>
    </cfRule>
    <cfRule type="containsText" dxfId="5309" priority="79" stopIfTrue="1" operator="containsText" text="Non">
      <formula>NOT(ISERROR(SEARCH("Non",J15)))</formula>
    </cfRule>
    <cfRule type="containsText" dxfId="5308" priority="1" operator="containsText" text="Intervention prioritaire">
      <formula>NOT(ISERROR(SEARCH("Intervention prioritaire",J15)))</formula>
    </cfRule>
  </conditionalFormatting>
  <conditionalFormatting sqref="AA7:AA16 I16:J16 AG16 AM16 AQ16 AV16:AY16">
    <cfRule type="containsText" dxfId="5307" priority="89" stopIfTrue="1" operator="containsText" text="Terme">
      <formula>NOT(ISERROR(SEARCH("Terme",I7)))</formula>
    </cfRule>
    <cfRule type="containsText" dxfId="5306" priority="88" stopIfTrue="1" operator="containsText" text="Seconde">
      <formula>NOT(ISERROR(SEARCH("Seconde",I7)))</formula>
    </cfRule>
  </conditionalFormatting>
  <conditionalFormatting sqref="AA7:AA16">
    <cfRule type="expression" dxfId="5305" priority="42" stopIfTrue="1">
      <formula>ISTEXT(AA7)</formula>
    </cfRule>
    <cfRule type="expression" dxfId="5304" priority="43">
      <formula>FIND("Agir",AV7)</formula>
    </cfRule>
    <cfRule type="expression" dxfId="5303" priority="44">
      <formula>FIND("Réagir",AV7)</formula>
    </cfRule>
  </conditionalFormatting>
  <conditionalFormatting sqref="AG7:AG14 AM7:AM14 AQ7:AQ14 AV7:AV14">
    <cfRule type="expression" dxfId="5302" priority="213">
      <formula>FIND("Réagir",#REF!)</formula>
    </cfRule>
    <cfRule type="expression" dxfId="5301" priority="212">
      <formula>FIND("Agir",#REF!)</formula>
    </cfRule>
  </conditionalFormatting>
  <conditionalFormatting sqref="AG7:AG15 AM15 AQ15 AV15">
    <cfRule type="expression" dxfId="5300" priority="107">
      <formula>FIND("Réagir",#REF!)</formula>
    </cfRule>
    <cfRule type="expression" dxfId="5299" priority="106">
      <formula>FIND("Agir",#REF!)</formula>
    </cfRule>
  </conditionalFormatting>
  <conditionalFormatting sqref="AG15:AG16 AM16 AQ16 AV16">
    <cfRule type="expression" dxfId="5298" priority="40">
      <formula>FIND("Agir",#REF!)</formula>
    </cfRule>
    <cfRule type="expression" dxfId="5297" priority="41">
      <formula>FIND("Réagir",#REF!)</formula>
    </cfRule>
  </conditionalFormatting>
  <conditionalFormatting sqref="AG16">
    <cfRule type="expression" dxfId="5296" priority="31">
      <formula>FIND("Agir",#REF!)</formula>
    </cfRule>
    <cfRule type="expression" dxfId="5295" priority="30" stopIfTrue="1">
      <formula>ISTEXT(AG16)</formula>
    </cfRule>
    <cfRule type="expression" dxfId="5294" priority="32">
      <formula>FIND("Réagir",#REF!)</formula>
    </cfRule>
  </conditionalFormatting>
  <conditionalFormatting sqref="AM7:AM14 AQ7:AQ14 AV7:AV14">
    <cfRule type="expression" dxfId="5293" priority="245">
      <formula>FIND("Réagir",#REF!)</formula>
    </cfRule>
    <cfRule type="expression" dxfId="5292" priority="244">
      <formula>FIND("Agir",#REF!)</formula>
    </cfRule>
  </conditionalFormatting>
  <conditionalFormatting sqref="AM7:AM15 AV7:AV15 AQ15">
    <cfRule type="expression" dxfId="5291" priority="119">
      <formula>FIND("Réagir",#REF!)</formula>
    </cfRule>
    <cfRule type="expression" dxfId="5290" priority="118">
      <formula>FIND("Agir",#REF!)</formula>
    </cfRule>
  </conditionalFormatting>
  <conditionalFormatting sqref="AM15 AQ15 AV15 AG7:AG15">
    <cfRule type="expression" dxfId="5289" priority="105" stopIfTrue="1">
      <formula>ISTEXT(AG7)</formula>
    </cfRule>
  </conditionalFormatting>
  <conditionalFormatting sqref="AM15:AM16 AQ15:AQ16 AV15:AV16">
    <cfRule type="expression" dxfId="5288" priority="52">
      <formula>FIND("Agir",#REF!)</formula>
    </cfRule>
    <cfRule type="expression" dxfId="5287" priority="53">
      <formula>FIND("Réagir",#REF!)</formula>
    </cfRule>
  </conditionalFormatting>
  <conditionalFormatting sqref="AM16 AQ16 AV16 AG15:AG16">
    <cfRule type="expression" dxfId="5286" priority="39" stopIfTrue="1">
      <formula>ISTEXT(AG15)</formula>
    </cfRule>
  </conditionalFormatting>
  <conditionalFormatting sqref="AM16 AQ16 AV16">
    <cfRule type="expression" dxfId="5285" priority="38">
      <formula>FIND("Réagir",#REF!)</formula>
    </cfRule>
    <cfRule type="expression" dxfId="5284" priority="37">
      <formula>FIND("Agir",#REF!)</formula>
    </cfRule>
  </conditionalFormatting>
  <conditionalFormatting sqref="AQ7:AQ14 AM7:AM14 AV7:AV14 AG7:AG14">
    <cfRule type="expression" dxfId="5283" priority="211" stopIfTrue="1">
      <formula>ISTEXT(AG7)</formula>
    </cfRule>
  </conditionalFormatting>
  <conditionalFormatting sqref="AQ7:AQ14 AM7:AM14 AV7:AV14">
    <cfRule type="expression" dxfId="5282" priority="243" stopIfTrue="1">
      <formula>ISTEXT(AM7)</formula>
    </cfRule>
  </conditionalFormatting>
  <conditionalFormatting sqref="AQ7:AQ14">
    <cfRule type="expression" dxfId="5281" priority="208" stopIfTrue="1">
      <formula>ISTEXT(AQ7)</formula>
    </cfRule>
    <cfRule type="expression" dxfId="5280" priority="238" stopIfTrue="1">
      <formula>ISTEXT(AQ7)</formula>
    </cfRule>
    <cfRule type="expression" dxfId="5279" priority="239">
      <formula>FIND("Agir",AV7)</formula>
    </cfRule>
    <cfRule type="expression" dxfId="5278" priority="240">
      <formula>FIND("Réagir",AV7)</formula>
    </cfRule>
    <cfRule type="expression" dxfId="5277" priority="209">
      <formula>FIND("Agir",#REF!)</formula>
    </cfRule>
    <cfRule type="expression" dxfId="5276" priority="210">
      <formula>FIND("Réagir",#REF!)</formula>
    </cfRule>
  </conditionalFormatting>
  <conditionalFormatting sqref="AQ8:AQ14">
    <cfRule type="expression" dxfId="5275" priority="217" stopIfTrue="1">
      <formula>ISTEXT(AQ8)</formula>
    </cfRule>
    <cfRule type="expression" dxfId="5274" priority="218">
      <formula>FIND("Agir",AV8)</formula>
    </cfRule>
    <cfRule type="expression" dxfId="5273" priority="219">
      <formula>FIND("Réagir",AV8)</formula>
    </cfRule>
  </conditionalFormatting>
  <conditionalFormatting sqref="AQ11:AQ14">
    <cfRule type="expression" dxfId="5272" priority="161">
      <formula>FIND("Réagir",AV11)</formula>
    </cfRule>
    <cfRule type="expression" dxfId="5271" priority="160">
      <formula>FIND("Agir",AV11)</formula>
    </cfRule>
  </conditionalFormatting>
  <conditionalFormatting sqref="AQ11:AQ15 AM7:AM15 AV7:AV15">
    <cfRule type="expression" dxfId="5270" priority="117" stopIfTrue="1">
      <formula>ISTEXT(AM7)</formula>
    </cfRule>
  </conditionalFormatting>
  <conditionalFormatting sqref="AQ15">
    <cfRule type="expression" dxfId="5269" priority="116">
      <formula>FIND("Réagir",AV15)</formula>
    </cfRule>
    <cfRule type="expression" dxfId="5268" priority="115">
      <formula>FIND("Agir",AV15)</formula>
    </cfRule>
    <cfRule type="expression" dxfId="5267" priority="114" stopIfTrue="1">
      <formula>ISTEXT(AQ15)</formula>
    </cfRule>
    <cfRule type="expression" dxfId="5266" priority="113">
      <formula>FIND("Réagir",AV15)</formula>
    </cfRule>
    <cfRule type="expression" dxfId="5265" priority="112">
      <formula>FIND("Agir",AV15)</formula>
    </cfRule>
    <cfRule type="expression" dxfId="5264" priority="111" stopIfTrue="1">
      <formula>ISTEXT(AQ15)</formula>
    </cfRule>
  </conditionalFormatting>
  <conditionalFormatting sqref="AQ15:AQ16 AM15:AM16 AV15:AV16">
    <cfRule type="expression" dxfId="5263" priority="51" stopIfTrue="1">
      <formula>ISTEXT(AM15)</formula>
    </cfRule>
  </conditionalFormatting>
  <conditionalFormatting sqref="AQ16">
    <cfRule type="expression" dxfId="5262" priority="49">
      <formula>FIND("Agir",AV16)</formula>
    </cfRule>
    <cfRule type="expression" dxfId="5261" priority="48" stopIfTrue="1">
      <formula>ISTEXT(AQ16)</formula>
    </cfRule>
    <cfRule type="expression" dxfId="5260" priority="47">
      <formula>FIND("Réagir",AV16)</formula>
    </cfRule>
    <cfRule type="expression" dxfId="5259" priority="50">
      <formula>FIND("Réagir",AV16)</formula>
    </cfRule>
    <cfRule type="expression" dxfId="5258" priority="45" stopIfTrue="1">
      <formula>ISTEXT(AQ16)</formula>
    </cfRule>
    <cfRule type="expression" dxfId="5257" priority="46">
      <formula>FIND("Agir",AV16)</formula>
    </cfRule>
  </conditionalFormatting>
  <conditionalFormatting sqref="AV16 AM16 AQ16">
    <cfRule type="expression" dxfId="5256" priority="36" stopIfTrue="1">
      <formula>ISTEXT(AM16)</formula>
    </cfRule>
  </conditionalFormatting>
  <conditionalFormatting sqref="AV7:AY16">
    <cfRule type="expression" dxfId="5255" priority="27" stopIfTrue="1">
      <formula>ISTEXT(AV7)</formula>
    </cfRule>
    <cfRule type="expression" dxfId="5254" priority="28">
      <formula>FIND("Agir",#REF!)</formula>
    </cfRule>
    <cfRule type="expression" dxfId="5253" priority="29">
      <formula>FIND("Réagir",#REF!)</formula>
    </cfRule>
  </conditionalFormatting>
  <conditionalFormatting sqref="AW4:AX4">
    <cfRule type="containsText" dxfId="5252" priority="13" stopIfTrue="1" operator="containsText" text="Seconde">
      <formula>NOT(ISERROR(SEARCH("Seconde",AW4)))</formula>
    </cfRule>
    <cfRule type="containsText" dxfId="5251" priority="14" stopIfTrue="1" operator="containsText" text="Terme">
      <formula>NOT(ISERROR(SEARCH("Terme",AW4)))</formula>
    </cfRule>
    <cfRule type="containsText" dxfId="5250" priority="12" stopIfTrue="1" operator="containsText" text="Première">
      <formula>NOT(ISERROR(SEARCH("Première",AW4)))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6" xr:uid="{00000000-0002-0000-0D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6" xr:uid="{00000000-0002-0000-0D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6" xr:uid="{00000000-0002-0000-0D00-000002000000}">
      <formula1>$M$1:$P$1</formula1>
    </dataValidation>
  </dataValidation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A1:AY17"/>
  <sheetViews>
    <sheetView zoomScale="70" zoomScaleNormal="70" workbookViewId="0">
      <selection activeCell="B2" sqref="B2:G2"/>
    </sheetView>
  </sheetViews>
  <sheetFormatPr defaultColWidth="10.7109375" defaultRowHeight="11.45"/>
  <cols>
    <col min="1" max="1" width="1.42578125" style="205" customWidth="1"/>
    <col min="2" max="2" width="5.5703125" style="297" bestFit="1"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273</v>
      </c>
      <c r="C2" s="736"/>
      <c r="D2" s="736" t="s">
        <v>274</v>
      </c>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38" t="s">
        <v>62</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row>
    <row r="7" spans="1:51" s="233" customFormat="1" ht="114" customHeight="1">
      <c r="A7" s="226"/>
      <c r="B7" s="469" t="s">
        <v>275</v>
      </c>
      <c r="C7" s="470" t="s">
        <v>276</v>
      </c>
      <c r="D7" s="493"/>
      <c r="E7" s="429"/>
      <c r="F7" s="430"/>
      <c r="G7" s="430"/>
      <c r="H7" s="431"/>
      <c r="I7" s="431"/>
      <c r="J7" s="432" t="str">
        <f t="shared" ref="J7" si="0">S7</f>
        <v/>
      </c>
      <c r="K7" s="433">
        <f t="shared" ref="K7" si="1">E7*10+F7</f>
        <v>0</v>
      </c>
      <c r="L7" s="433" t="b">
        <f t="shared" ref="L7" si="2">OR(K7=31)</f>
        <v>0</v>
      </c>
      <c r="M7" s="433" t="b">
        <f t="shared" ref="M7" si="3">OR(K7=21,K7=32)</f>
        <v>0</v>
      </c>
      <c r="N7" s="433" t="b">
        <f t="shared" ref="N7" si="4">OR(K7=22,K7=33)</f>
        <v>0</v>
      </c>
      <c r="O7" s="433" t="b">
        <f t="shared" ref="O7" si="5">OR(K7=11,K7=12)</f>
        <v>0</v>
      </c>
      <c r="P7" s="433" t="b">
        <f t="shared" ref="P7" si="6">OR(K7=23,K7=34)</f>
        <v>0</v>
      </c>
      <c r="Q7" s="433" t="b">
        <f t="shared" ref="Q7" si="7">OR(K7=13,K7=14,K7=24)</f>
        <v>0</v>
      </c>
      <c r="R7" s="433" t="b">
        <f t="shared" ref="R7" si="8">OR(K7=1,K7=2,K7=3,K7=4)</f>
        <v>0</v>
      </c>
      <c r="S7" s="434" t="str">
        <f t="shared" ref="S7:S17" si="9">IF(COUNTA(E7:F7)&lt;2,"",(IF(L7=TRUE,$L$5,IF(M7=TRUE,$M$5,IF(N7=TRUE,$N$5,IF(O7=TRUE,$O$5,IF(P7=TRUE,$P$5,IF(Q7=TRUE,$Q$5,IF(R7=TRUE,$R$5,0)))))))))</f>
        <v/>
      </c>
      <c r="T7" s="435" t="str">
        <f t="shared" ref="T7:T17" si="10">IF(COUNTA(E7:F7)&lt;2,"",(IF(L7=TRUE,6,IF(M7=TRUE,5,IF(N7=TRUE,4,IF(O7=TRUE,3,IF(P7=TRUE,2,IF(Q7=TRUE,1,IF(R7=TRUE,0,0)))))))))</f>
        <v/>
      </c>
      <c r="U7" s="436" t="e">
        <f t="shared" ref="U7:U17" si="11">T7*10+H7</f>
        <v>#VALUE!</v>
      </c>
      <c r="V7" s="433" t="e">
        <f t="shared" ref="V7" si="12">OR(U7=61,U7=62,U7=63)</f>
        <v>#VALUE!</v>
      </c>
      <c r="W7" s="433" t="e">
        <f t="shared" ref="W7" si="13">OR(U7=51,U7=52)</f>
        <v>#VALUE!</v>
      </c>
      <c r="X7" s="433" t="e">
        <f t="shared" ref="X7" si="14">OR(U7=31,U7=41,U7=42,U7=53)</f>
        <v>#VALUE!</v>
      </c>
      <c r="Y7" s="433" t="e">
        <f t="shared" ref="Y7" si="15">OR(U7=21,U7=32)</f>
        <v>#VALUE!</v>
      </c>
      <c r="Z7" s="433" t="e">
        <f t="shared" ref="Z7" si="16">AND(V7=FALSE,W7=FALSE,X7=FALSE,Y7=FALSE)</f>
        <v>#VALUE!</v>
      </c>
      <c r="AA7" s="437" t="str">
        <f>IF(COUNTA(E7:F7:H7)&lt;3,"",(IF(V7=TRUE,$V$5,IF(W7=TRUE,$W$5,IF(X7=TRUE,$X$5,IF(Y7=TRUE,$Y$5,"Non"))))))</f>
        <v/>
      </c>
      <c r="AB7" s="433" t="e">
        <f t="shared" ref="AB7" si="17">OR(U7=61,U7=62,U7=51,U7=52)</f>
        <v>#VALUE!</v>
      </c>
      <c r="AC7" s="433" t="e">
        <f t="shared" ref="AC7" si="18">OR(U7=41,U7=42)</f>
        <v>#VALUE!</v>
      </c>
      <c r="AD7" s="433" t="e">
        <f t="shared" ref="AD7" si="19">OR(U7=31,U7=32,U7=63,U7=64,U7=53,U7=54,)</f>
        <v>#VALUE!</v>
      </c>
      <c r="AE7" s="433" t="e">
        <f t="shared" ref="AE7" si="20">OR(U7=21,U7=22,)</f>
        <v>#VALUE!</v>
      </c>
      <c r="AF7" s="433" t="e">
        <f t="shared" ref="AF7" si="21">OR(U7=11,U7=12,U7=13,U7=23,)</f>
        <v>#VALUE!</v>
      </c>
      <c r="AG7" s="437" t="str">
        <f>IF(COUNTA(E7:F7:H7)&lt;3,"",(IF(AB7=TRUE,$AB$5,IF(AC7=TRUE,$AC$5,IF(AD7=TRUE,$AD$5,IF(AE7=TRUE,$AE$5,IF(AF7=TRUE,$AF$5,"Aucune")))))))</f>
        <v/>
      </c>
      <c r="AH7" s="433" t="e">
        <f t="shared" ref="AH7" si="22">OR(U7=62,U7=52,U7=42)</f>
        <v>#VALUE!</v>
      </c>
      <c r="AI7" s="433" t="e">
        <f t="shared" ref="AI7" si="23">OR(U7=63,U7=53,U7=43,U7=64,U7=54)</f>
        <v>#VALUE!</v>
      </c>
      <c r="AJ7" s="433" t="e">
        <f t="shared" ref="AJ7" si="24">OR(U7=61,U7=51,U7=41)</f>
        <v>#VALUE!</v>
      </c>
      <c r="AK7" s="433" t="e">
        <f t="shared" ref="AK7" si="25">OR(U7=44,U7=32,U7=33,U7=34)</f>
        <v>#VALUE!</v>
      </c>
      <c r="AL7" s="433" t="e">
        <f t="shared" ref="AL7" si="26">OR(U7=22,U7=23,U7=24,U7=12,U7=13,U7=14)</f>
        <v>#VALUE!</v>
      </c>
      <c r="AM7" s="437" t="str">
        <f>IF(COUNTA(E7:F7:H7)&lt;3,"",(IF(AH7=TRUE,$AH$5,IF(AI7=TRUE,$AI$5,IF(AJ7=TRUE,$AJ$5,IF(AK7=TRUE,$AK$5,IF(AL7=TRUE,$AL$5,"Aucune")))))))</f>
        <v/>
      </c>
      <c r="AN7" s="433" t="e">
        <f t="shared" ref="AN7" si="27">OR(U7=61,U7=62,U7=63,U7=51,U7=52,U7=53)</f>
        <v>#VALUE!</v>
      </c>
      <c r="AO7" s="433" t="e">
        <f t="shared" ref="AO7" si="28">OR(U7=41,U7=42,U7=43,U7=31,U7=32,U7=33)</f>
        <v>#VALUE!</v>
      </c>
      <c r="AP7" s="433" t="e">
        <f t="shared" ref="AP7" si="29">OR(U7=21,U7=22,U7=23,U7=11,U7=12,U7=13)</f>
        <v>#VALUE!</v>
      </c>
      <c r="AQ7" s="437" t="str">
        <f>IF(COUNTA(E7:F7:H7)&lt;3,"",(IF(AN7=TRUE,$AN$5,IF(AO7=TRUE,$AO$5,IF(AP7=TRUE,$AP$5,"Aucune action requise")))))</f>
        <v/>
      </c>
      <c r="AR7" s="433" t="e">
        <f t="shared" ref="AR7" si="30">OR(U7=61,U7=51,U7=41,U7=31,U7=21)</f>
        <v>#VALUE!</v>
      </c>
      <c r="AS7" s="433" t="e">
        <f t="shared" ref="AS7" si="31">OR(U7=62,U7=52,U7=42,U7=32,U7=22,U7=63,U7=53)</f>
        <v>#VALUE!</v>
      </c>
      <c r="AT7" s="433" t="e">
        <f t="shared" ref="AT7" si="32">OR(U7=43,U7=33,U7=23,U7=34,U7=24)</f>
        <v>#VALUE!</v>
      </c>
      <c r="AU7" s="433" t="e">
        <f t="shared" ref="AU7" si="33">OR(U7=64,U7=54,U7=44)</f>
        <v>#VALUE!</v>
      </c>
      <c r="AV7" s="437" t="str">
        <f>IF(COUNTA(E7:F7:H7)&lt;3,"",(IF(AR7=TRUE,$AR$5,IF(AS7=TRUE,$AS$5,IF(AT7=TRUE,$AT$5,IF(AU7=TRUE,$AU$5,"Aucun"))))))</f>
        <v/>
      </c>
      <c r="AW7" s="438"/>
      <c r="AX7" s="439"/>
      <c r="AY7" s="136"/>
    </row>
    <row r="8" spans="1:51" s="233" customFormat="1" ht="114" customHeight="1">
      <c r="A8" s="226"/>
      <c r="B8" s="261" t="s">
        <v>277</v>
      </c>
      <c r="C8" s="159" t="s">
        <v>278</v>
      </c>
      <c r="D8" s="68"/>
      <c r="E8" s="31"/>
      <c r="F8" s="32"/>
      <c r="G8" s="32"/>
      <c r="H8" s="33"/>
      <c r="I8" s="33"/>
      <c r="J8" s="236" t="str">
        <f t="shared" ref="J8:J12" si="34">S8</f>
        <v/>
      </c>
      <c r="K8" s="237">
        <f t="shared" ref="K8:K12" si="35">E8*10+F8</f>
        <v>0</v>
      </c>
      <c r="L8" s="237" t="b">
        <f t="shared" ref="L8:L12" si="36">OR(K8=31)</f>
        <v>0</v>
      </c>
      <c r="M8" s="237" t="b">
        <f t="shared" ref="M8:M12" si="37">OR(K8=21,K8=32)</f>
        <v>0</v>
      </c>
      <c r="N8" s="237" t="b">
        <f t="shared" ref="N8:N12" si="38">OR(K8=22,K8=33)</f>
        <v>0</v>
      </c>
      <c r="O8" s="237" t="b">
        <f t="shared" ref="O8:O12" si="39">OR(K8=11,K8=12)</f>
        <v>0</v>
      </c>
      <c r="P8" s="237" t="b">
        <f t="shared" ref="P8:P12" si="40">OR(K8=23,K8=34)</f>
        <v>0</v>
      </c>
      <c r="Q8" s="237" t="b">
        <f t="shared" ref="Q8:Q12" si="41">OR(K8=13,K8=14,K8=24)</f>
        <v>0</v>
      </c>
      <c r="R8" s="237" t="b">
        <f t="shared" ref="R8:R12" si="42">OR(K8=1,K8=2,K8=3,K8=4)</f>
        <v>0</v>
      </c>
      <c r="S8" s="238" t="str">
        <f t="shared" si="9"/>
        <v/>
      </c>
      <c r="T8" s="239" t="str">
        <f t="shared" si="10"/>
        <v/>
      </c>
      <c r="U8" s="240" t="e">
        <f t="shared" si="11"/>
        <v>#VALUE!</v>
      </c>
      <c r="V8" s="237" t="e">
        <f t="shared" ref="V8:V12" si="43">OR(U8=61,U8=62,U8=63)</f>
        <v>#VALUE!</v>
      </c>
      <c r="W8" s="237" t="e">
        <f t="shared" ref="W8:W12" si="44">OR(U8=51,U8=52)</f>
        <v>#VALUE!</v>
      </c>
      <c r="X8" s="237" t="e">
        <f t="shared" ref="X8:X12" si="45">OR(U8=31,U8=41,U8=42,U8=53)</f>
        <v>#VALUE!</v>
      </c>
      <c r="Y8" s="237" t="e">
        <f t="shared" ref="Y8:Y12" si="46">OR(U8=21,U8=32)</f>
        <v>#VALUE!</v>
      </c>
      <c r="Z8" s="237" t="e">
        <f t="shared" ref="Z8:Z12" si="47">AND(V8=FALSE,W8=FALSE,X8=FALSE,Y8=FALSE)</f>
        <v>#VALUE!</v>
      </c>
      <c r="AA8" s="121" t="str">
        <f>IF(COUNTA(E8:F8:H8)&lt;3,"",(IF(V8=TRUE,$V$5,IF(W8=TRUE,$W$5,IF(X8=TRUE,$X$5,IF(Y8=TRUE,$Y$5,"Non"))))))</f>
        <v/>
      </c>
      <c r="AB8" s="237" t="e">
        <f t="shared" ref="AB8:AB12" si="48">OR(U8=61,U8=62,U8=51,U8=52)</f>
        <v>#VALUE!</v>
      </c>
      <c r="AC8" s="237" t="e">
        <f t="shared" ref="AC8:AC12" si="49">OR(U8=41,U8=42)</f>
        <v>#VALUE!</v>
      </c>
      <c r="AD8" s="237" t="e">
        <f t="shared" ref="AD8:AD12" si="50">OR(U8=31,U8=32,U8=63,U8=64,U8=53,U8=54,)</f>
        <v>#VALUE!</v>
      </c>
      <c r="AE8" s="237" t="e">
        <f t="shared" ref="AE8:AE12" si="51">OR(U8=21,U8=22,)</f>
        <v>#VALUE!</v>
      </c>
      <c r="AF8" s="237" t="e">
        <f t="shared" ref="AF8:AF12" si="52">OR(U8=11,U8=12,U8=13,U8=23,)</f>
        <v>#VALUE!</v>
      </c>
      <c r="AG8" s="121" t="str">
        <f>IF(COUNTA(E8:F8:H8)&lt;3,"",(IF(AB8=TRUE,$AB$5,IF(AC8=TRUE,$AC$5,IF(AD8=TRUE,$AD$5,IF(AE8=TRUE,$AE$5,IF(AF8=TRUE,$AF$5,"Aucune")))))))</f>
        <v/>
      </c>
      <c r="AH8" s="237" t="e">
        <f t="shared" ref="AH8:AH12" si="53">OR(U8=62,U8=52,U8=42)</f>
        <v>#VALUE!</v>
      </c>
      <c r="AI8" s="237" t="e">
        <f t="shared" ref="AI8:AI12" si="54">OR(U8=63,U8=53,U8=43,U8=64,U8=54)</f>
        <v>#VALUE!</v>
      </c>
      <c r="AJ8" s="237" t="e">
        <f t="shared" ref="AJ8:AJ12" si="55">OR(U8=61,U8=51,U8=41)</f>
        <v>#VALUE!</v>
      </c>
      <c r="AK8" s="237" t="e">
        <f t="shared" ref="AK8:AK12" si="56">OR(U8=44,U8=32,U8=33,U8=34)</f>
        <v>#VALUE!</v>
      </c>
      <c r="AL8" s="237" t="e">
        <f t="shared" ref="AL8:AL12" si="57">OR(U8=22,U8=23,U8=24,U8=12,U8=13,U8=14)</f>
        <v>#VALUE!</v>
      </c>
      <c r="AM8" s="121" t="str">
        <f>IF(COUNTA(E8:F8:H8)&lt;3,"",(IF(AH8=TRUE,$AH$5,IF(AI8=TRUE,$AI$5,IF(AJ8=TRUE,$AJ$5,IF(AK8=TRUE,$AK$5,IF(AL8=TRUE,$AL$5,"Aucune")))))))</f>
        <v/>
      </c>
      <c r="AN8" s="237" t="e">
        <f t="shared" ref="AN8:AN12" si="58">OR(U8=61,U8=62,U8=63,U8=51,U8=52,U8=53)</f>
        <v>#VALUE!</v>
      </c>
      <c r="AO8" s="237" t="e">
        <f t="shared" ref="AO8:AO12" si="59">OR(U8=41,U8=42,U8=43,U8=31,U8=32,U8=33)</f>
        <v>#VALUE!</v>
      </c>
      <c r="AP8" s="237" t="e">
        <f t="shared" ref="AP8:AP12" si="60">OR(U8=21,U8=22,U8=23,U8=11,U8=12,U8=13)</f>
        <v>#VALUE!</v>
      </c>
      <c r="AQ8" s="121" t="str">
        <f>IF(COUNTA(E8:F8:H8)&lt;3,"",(IF(AN8=TRUE,$AN$5,IF(AO8=TRUE,$AO$5,IF(AP8=TRUE,$AP$5,"Aucune action requise")))))</f>
        <v/>
      </c>
      <c r="AR8" s="237" t="e">
        <f t="shared" ref="AR8:AR12" si="61">OR(U8=61,U8=51,U8=41,U8=31,U8=21)</f>
        <v>#VALUE!</v>
      </c>
      <c r="AS8" s="237" t="e">
        <f t="shared" ref="AS8:AS12" si="62">OR(U8=62,U8=52,U8=42,U8=32,U8=22,U8=63,U8=53)</f>
        <v>#VALUE!</v>
      </c>
      <c r="AT8" s="237" t="e">
        <f t="shared" ref="AT8:AT12" si="63">OR(U8=43,U8=33,U8=23,U8=34,U8=24)</f>
        <v>#VALUE!</v>
      </c>
      <c r="AU8" s="237" t="e">
        <f t="shared" ref="AU8:AU12" si="64">OR(U8=64,U8=54,U8=44)</f>
        <v>#VALUE!</v>
      </c>
      <c r="AV8" s="121" t="str">
        <f>IF(COUNTA(E8:F8:H8)&lt;3,"",(IF(AR8=TRUE,$AR$5,IF(AS8=TRUE,$AS$5,IF(AT8=TRUE,$AT$5,IF(AU8=TRUE,$AU$5,"Aucun"))))))</f>
        <v/>
      </c>
      <c r="AW8" s="122"/>
      <c r="AX8" s="34"/>
      <c r="AY8" s="123"/>
    </row>
    <row r="9" spans="1:51" s="233" customFormat="1" ht="114" customHeight="1">
      <c r="A9" s="226"/>
      <c r="B9" s="261" t="s">
        <v>279</v>
      </c>
      <c r="C9" s="159" t="s">
        <v>280</v>
      </c>
      <c r="D9" s="68"/>
      <c r="E9" s="31"/>
      <c r="F9" s="32"/>
      <c r="G9" s="32"/>
      <c r="H9" s="33"/>
      <c r="I9" s="33"/>
      <c r="J9" s="236" t="str">
        <f t="shared" si="34"/>
        <v/>
      </c>
      <c r="K9" s="237">
        <f t="shared" si="35"/>
        <v>0</v>
      </c>
      <c r="L9" s="237" t="b">
        <f t="shared" si="36"/>
        <v>0</v>
      </c>
      <c r="M9" s="237" t="b">
        <f t="shared" si="37"/>
        <v>0</v>
      </c>
      <c r="N9" s="237" t="b">
        <f t="shared" si="38"/>
        <v>0</v>
      </c>
      <c r="O9" s="237" t="b">
        <f t="shared" si="39"/>
        <v>0</v>
      </c>
      <c r="P9" s="237" t="b">
        <f t="shared" si="40"/>
        <v>0</v>
      </c>
      <c r="Q9" s="237" t="b">
        <f t="shared" si="41"/>
        <v>0</v>
      </c>
      <c r="R9" s="237" t="b">
        <f t="shared" si="42"/>
        <v>0</v>
      </c>
      <c r="S9" s="238" t="str">
        <f t="shared" si="9"/>
        <v/>
      </c>
      <c r="T9" s="239" t="str">
        <f t="shared" si="10"/>
        <v/>
      </c>
      <c r="U9" s="240" t="e">
        <f t="shared" si="11"/>
        <v>#VALUE!</v>
      </c>
      <c r="V9" s="237" t="e">
        <f t="shared" si="43"/>
        <v>#VALUE!</v>
      </c>
      <c r="W9" s="237" t="e">
        <f t="shared" si="44"/>
        <v>#VALUE!</v>
      </c>
      <c r="X9" s="237" t="e">
        <f t="shared" si="45"/>
        <v>#VALUE!</v>
      </c>
      <c r="Y9" s="237" t="e">
        <f t="shared" si="46"/>
        <v>#VALUE!</v>
      </c>
      <c r="Z9" s="237" t="e">
        <f t="shared" si="47"/>
        <v>#VALUE!</v>
      </c>
      <c r="AA9" s="121" t="str">
        <f>IF(COUNTA(E9:F9:H9)&lt;3,"",(IF(V9=TRUE,$V$5,IF(W9=TRUE,$W$5,IF(X9=TRUE,$X$5,IF(Y9=TRUE,$Y$5,"Non"))))))</f>
        <v/>
      </c>
      <c r="AB9" s="237" t="e">
        <f t="shared" si="48"/>
        <v>#VALUE!</v>
      </c>
      <c r="AC9" s="237" t="e">
        <f t="shared" si="49"/>
        <v>#VALUE!</v>
      </c>
      <c r="AD9" s="237" t="e">
        <f t="shared" si="50"/>
        <v>#VALUE!</v>
      </c>
      <c r="AE9" s="237" t="e">
        <f t="shared" si="51"/>
        <v>#VALUE!</v>
      </c>
      <c r="AF9" s="237" t="e">
        <f t="shared" si="52"/>
        <v>#VALUE!</v>
      </c>
      <c r="AG9" s="121" t="str">
        <f>IF(COUNTA(E9:F9:H9)&lt;3,"",(IF(AB9=TRUE,$AB$5,IF(AC9=TRUE,$AC$5,IF(AD9=TRUE,$AD$5,IF(AE9=TRUE,$AE$5,IF(AF9=TRUE,$AF$5,"Aucune")))))))</f>
        <v/>
      </c>
      <c r="AH9" s="237" t="e">
        <f t="shared" si="53"/>
        <v>#VALUE!</v>
      </c>
      <c r="AI9" s="237" t="e">
        <f t="shared" si="54"/>
        <v>#VALUE!</v>
      </c>
      <c r="AJ9" s="237" t="e">
        <f t="shared" si="55"/>
        <v>#VALUE!</v>
      </c>
      <c r="AK9" s="237" t="e">
        <f t="shared" si="56"/>
        <v>#VALUE!</v>
      </c>
      <c r="AL9" s="237" t="e">
        <f t="shared" si="57"/>
        <v>#VALUE!</v>
      </c>
      <c r="AM9" s="121" t="str">
        <f>IF(COUNTA(E9:F9:H9)&lt;3,"",(IF(AH9=TRUE,$AH$5,IF(AI9=TRUE,$AI$5,IF(AJ9=TRUE,$AJ$5,IF(AK9=TRUE,$AK$5,IF(AL9=TRUE,$AL$5,"Aucune")))))))</f>
        <v/>
      </c>
      <c r="AN9" s="237" t="e">
        <f t="shared" si="58"/>
        <v>#VALUE!</v>
      </c>
      <c r="AO9" s="237" t="e">
        <f t="shared" si="59"/>
        <v>#VALUE!</v>
      </c>
      <c r="AP9" s="237" t="e">
        <f t="shared" si="60"/>
        <v>#VALUE!</v>
      </c>
      <c r="AQ9" s="121" t="str">
        <f>IF(COUNTA(E9:F9:H9)&lt;3,"",(IF(AN9=TRUE,$AN$5,IF(AO9=TRUE,$AO$5,IF(AP9=TRUE,$AP$5,"Aucune action requise")))))</f>
        <v/>
      </c>
      <c r="AR9" s="237" t="e">
        <f t="shared" si="61"/>
        <v>#VALUE!</v>
      </c>
      <c r="AS9" s="237" t="e">
        <f t="shared" si="62"/>
        <v>#VALUE!</v>
      </c>
      <c r="AT9" s="237" t="e">
        <f t="shared" si="63"/>
        <v>#VALUE!</v>
      </c>
      <c r="AU9" s="237" t="e">
        <f t="shared" si="64"/>
        <v>#VALUE!</v>
      </c>
      <c r="AV9" s="121" t="str">
        <f>IF(COUNTA(E9:F9:H9)&lt;3,"",(IF(AR9=TRUE,$AR$5,IF(AS9=TRUE,$AS$5,IF(AT9=TRUE,$AT$5,IF(AU9=TRUE,$AU$5,"Aucun"))))))</f>
        <v/>
      </c>
      <c r="AW9" s="122"/>
      <c r="AX9" s="34"/>
      <c r="AY9" s="123"/>
    </row>
    <row r="10" spans="1:51" s="233" customFormat="1" ht="114" customHeight="1">
      <c r="A10" s="226"/>
      <c r="B10" s="261" t="s">
        <v>281</v>
      </c>
      <c r="C10" s="159" t="s">
        <v>282</v>
      </c>
      <c r="D10" s="68"/>
      <c r="E10" s="31"/>
      <c r="F10" s="32"/>
      <c r="G10" s="32"/>
      <c r="H10" s="33"/>
      <c r="I10" s="33"/>
      <c r="J10" s="236" t="str">
        <f t="shared" si="34"/>
        <v/>
      </c>
      <c r="K10" s="237">
        <f t="shared" si="35"/>
        <v>0</v>
      </c>
      <c r="L10" s="237" t="b">
        <f t="shared" si="36"/>
        <v>0</v>
      </c>
      <c r="M10" s="237" t="b">
        <f t="shared" si="37"/>
        <v>0</v>
      </c>
      <c r="N10" s="237" t="b">
        <f t="shared" si="38"/>
        <v>0</v>
      </c>
      <c r="O10" s="237" t="b">
        <f t="shared" si="39"/>
        <v>0</v>
      </c>
      <c r="P10" s="237" t="b">
        <f t="shared" si="40"/>
        <v>0</v>
      </c>
      <c r="Q10" s="237" t="b">
        <f t="shared" si="41"/>
        <v>0</v>
      </c>
      <c r="R10" s="237" t="b">
        <f t="shared" si="42"/>
        <v>0</v>
      </c>
      <c r="S10" s="238" t="str">
        <f t="shared" si="9"/>
        <v/>
      </c>
      <c r="T10" s="239" t="str">
        <f t="shared" si="10"/>
        <v/>
      </c>
      <c r="U10" s="240" t="e">
        <f t="shared" si="11"/>
        <v>#VALUE!</v>
      </c>
      <c r="V10" s="237" t="e">
        <f t="shared" si="43"/>
        <v>#VALUE!</v>
      </c>
      <c r="W10" s="237" t="e">
        <f t="shared" si="44"/>
        <v>#VALUE!</v>
      </c>
      <c r="X10" s="237" t="e">
        <f t="shared" si="45"/>
        <v>#VALUE!</v>
      </c>
      <c r="Y10" s="237" t="e">
        <f t="shared" si="46"/>
        <v>#VALUE!</v>
      </c>
      <c r="Z10" s="237" t="e">
        <f t="shared" si="47"/>
        <v>#VALUE!</v>
      </c>
      <c r="AA10" s="121" t="str">
        <f>IF(COUNTA(E10:F10:H10)&lt;3,"",(IF(V10=TRUE,$V$5,IF(W10=TRUE,$W$5,IF(X10=TRUE,$X$5,IF(Y10=TRUE,$Y$5,"Non"))))))</f>
        <v/>
      </c>
      <c r="AB10" s="237" t="e">
        <f t="shared" si="48"/>
        <v>#VALUE!</v>
      </c>
      <c r="AC10" s="237" t="e">
        <f t="shared" si="49"/>
        <v>#VALUE!</v>
      </c>
      <c r="AD10" s="237" t="e">
        <f t="shared" si="50"/>
        <v>#VALUE!</v>
      </c>
      <c r="AE10" s="237" t="e">
        <f t="shared" si="51"/>
        <v>#VALUE!</v>
      </c>
      <c r="AF10" s="237" t="e">
        <f t="shared" si="52"/>
        <v>#VALUE!</v>
      </c>
      <c r="AG10" s="121" t="str">
        <f>IF(COUNTA(E10:F10:H10)&lt;3,"",(IF(AB10=TRUE,$AB$5,IF(AC10=TRUE,$AC$5,IF(AD10=TRUE,$AD$5,IF(AE10=TRUE,$AE$5,IF(AF10=TRUE,$AF$5,"Aucune")))))))</f>
        <v/>
      </c>
      <c r="AH10" s="237" t="e">
        <f t="shared" si="53"/>
        <v>#VALUE!</v>
      </c>
      <c r="AI10" s="237" t="e">
        <f t="shared" si="54"/>
        <v>#VALUE!</v>
      </c>
      <c r="AJ10" s="237" t="e">
        <f t="shared" si="55"/>
        <v>#VALUE!</v>
      </c>
      <c r="AK10" s="237" t="e">
        <f t="shared" si="56"/>
        <v>#VALUE!</v>
      </c>
      <c r="AL10" s="237" t="e">
        <f t="shared" si="57"/>
        <v>#VALUE!</v>
      </c>
      <c r="AM10" s="121" t="str">
        <f>IF(COUNTA(E10:F10:H10)&lt;3,"",(IF(AH10=TRUE,$AH$5,IF(AI10=TRUE,$AI$5,IF(AJ10=TRUE,$AJ$5,IF(AK10=TRUE,$AK$5,IF(AL10=TRUE,$AL$5,"Aucune")))))))</f>
        <v/>
      </c>
      <c r="AN10" s="237" t="e">
        <f t="shared" si="58"/>
        <v>#VALUE!</v>
      </c>
      <c r="AO10" s="237" t="e">
        <f t="shared" si="59"/>
        <v>#VALUE!</v>
      </c>
      <c r="AP10" s="237" t="e">
        <f t="shared" si="60"/>
        <v>#VALUE!</v>
      </c>
      <c r="AQ10" s="121" t="str">
        <f>IF(COUNTA(E10:F10:H10)&lt;3,"",(IF(AN10=TRUE,$AN$5,IF(AO10=TRUE,$AO$5,IF(AP10=TRUE,$AP$5,"Aucune action requise")))))</f>
        <v/>
      </c>
      <c r="AR10" s="237" t="e">
        <f t="shared" si="61"/>
        <v>#VALUE!</v>
      </c>
      <c r="AS10" s="237" t="e">
        <f t="shared" si="62"/>
        <v>#VALUE!</v>
      </c>
      <c r="AT10" s="237" t="e">
        <f t="shared" si="63"/>
        <v>#VALUE!</v>
      </c>
      <c r="AU10" s="237" t="e">
        <f t="shared" si="64"/>
        <v>#VALUE!</v>
      </c>
      <c r="AV10" s="121" t="str">
        <f>IF(COUNTA(E10:F10:H10)&lt;3,"",(IF(AR10=TRUE,$AR$5,IF(AS10=TRUE,$AS$5,IF(AT10=TRUE,$AT$5,IF(AU10=TRUE,$AU$5,"Aucun"))))))</f>
        <v/>
      </c>
      <c r="AW10" s="122"/>
      <c r="AX10" s="34"/>
      <c r="AY10" s="123"/>
    </row>
    <row r="11" spans="1:51" s="233" customFormat="1" ht="114" customHeight="1">
      <c r="A11" s="226"/>
      <c r="B11" s="261" t="s">
        <v>283</v>
      </c>
      <c r="C11" s="159" t="s">
        <v>284</v>
      </c>
      <c r="D11" s="68"/>
      <c r="E11" s="31"/>
      <c r="F11" s="32"/>
      <c r="G11" s="32"/>
      <c r="H11" s="33"/>
      <c r="I11" s="33"/>
      <c r="J11" s="236" t="str">
        <f t="shared" si="34"/>
        <v/>
      </c>
      <c r="K11" s="237">
        <f t="shared" si="35"/>
        <v>0</v>
      </c>
      <c r="L11" s="237" t="b">
        <f t="shared" si="36"/>
        <v>0</v>
      </c>
      <c r="M11" s="237" t="b">
        <f t="shared" si="37"/>
        <v>0</v>
      </c>
      <c r="N11" s="237" t="b">
        <f t="shared" si="38"/>
        <v>0</v>
      </c>
      <c r="O11" s="237" t="b">
        <f t="shared" si="39"/>
        <v>0</v>
      </c>
      <c r="P11" s="237" t="b">
        <f t="shared" si="40"/>
        <v>0</v>
      </c>
      <c r="Q11" s="237" t="b">
        <f t="shared" si="41"/>
        <v>0</v>
      </c>
      <c r="R11" s="237" t="b">
        <f t="shared" si="42"/>
        <v>0</v>
      </c>
      <c r="S11" s="238" t="str">
        <f t="shared" si="9"/>
        <v/>
      </c>
      <c r="T11" s="239" t="str">
        <f t="shared" si="10"/>
        <v/>
      </c>
      <c r="U11" s="240" t="e">
        <f t="shared" si="11"/>
        <v>#VALUE!</v>
      </c>
      <c r="V11" s="237" t="e">
        <f t="shared" si="43"/>
        <v>#VALUE!</v>
      </c>
      <c r="W11" s="237" t="e">
        <f t="shared" si="44"/>
        <v>#VALUE!</v>
      </c>
      <c r="X11" s="237" t="e">
        <f t="shared" si="45"/>
        <v>#VALUE!</v>
      </c>
      <c r="Y11" s="237" t="e">
        <f t="shared" si="46"/>
        <v>#VALUE!</v>
      </c>
      <c r="Z11" s="237" t="e">
        <f t="shared" si="47"/>
        <v>#VALUE!</v>
      </c>
      <c r="AA11" s="121" t="str">
        <f>IF(COUNTA(E11:F11:H11)&lt;3,"",(IF(V11=TRUE,$V$5,IF(W11=TRUE,$W$5,IF(X11=TRUE,$X$5,IF(Y11=TRUE,$Y$5,"Non"))))))</f>
        <v/>
      </c>
      <c r="AB11" s="237" t="e">
        <f t="shared" si="48"/>
        <v>#VALUE!</v>
      </c>
      <c r="AC11" s="237" t="e">
        <f t="shared" si="49"/>
        <v>#VALUE!</v>
      </c>
      <c r="AD11" s="237" t="e">
        <f t="shared" si="50"/>
        <v>#VALUE!</v>
      </c>
      <c r="AE11" s="237" t="e">
        <f t="shared" si="51"/>
        <v>#VALUE!</v>
      </c>
      <c r="AF11" s="237" t="e">
        <f t="shared" si="52"/>
        <v>#VALUE!</v>
      </c>
      <c r="AG11" s="121" t="str">
        <f>IF(COUNTA(E11:F11:H11)&lt;3,"",(IF(AB11=TRUE,$AB$5,IF(AC11=TRUE,$AC$5,IF(AD11=TRUE,$AD$5,IF(AE11=TRUE,$AE$5,IF(AF11=TRUE,$AF$5,"Aucune")))))))</f>
        <v/>
      </c>
      <c r="AH11" s="237" t="e">
        <f t="shared" si="53"/>
        <v>#VALUE!</v>
      </c>
      <c r="AI11" s="237" t="e">
        <f t="shared" si="54"/>
        <v>#VALUE!</v>
      </c>
      <c r="AJ11" s="237" t="e">
        <f t="shared" si="55"/>
        <v>#VALUE!</v>
      </c>
      <c r="AK11" s="237" t="e">
        <f t="shared" si="56"/>
        <v>#VALUE!</v>
      </c>
      <c r="AL11" s="237" t="e">
        <f t="shared" si="57"/>
        <v>#VALUE!</v>
      </c>
      <c r="AM11" s="121" t="str">
        <f>IF(COUNTA(E11:F11:H11)&lt;3,"",(IF(AH11=TRUE,$AH$5,IF(AI11=TRUE,$AI$5,IF(AJ11=TRUE,$AJ$5,IF(AK11=TRUE,$AK$5,IF(AL11=TRUE,$AL$5,"Aucune")))))))</f>
        <v/>
      </c>
      <c r="AN11" s="237" t="e">
        <f t="shared" si="58"/>
        <v>#VALUE!</v>
      </c>
      <c r="AO11" s="237" t="e">
        <f t="shared" si="59"/>
        <v>#VALUE!</v>
      </c>
      <c r="AP11" s="237" t="e">
        <f t="shared" si="60"/>
        <v>#VALUE!</v>
      </c>
      <c r="AQ11" s="121" t="str">
        <f>IF(COUNTA(E11:F11:H11)&lt;3,"",(IF(AN11=TRUE,$AN$5,IF(AO11=TRUE,$AO$5,IF(AP11=TRUE,$AP$5,"Aucune action requise")))))</f>
        <v/>
      </c>
      <c r="AR11" s="237" t="e">
        <f t="shared" si="61"/>
        <v>#VALUE!</v>
      </c>
      <c r="AS11" s="237" t="e">
        <f t="shared" si="62"/>
        <v>#VALUE!</v>
      </c>
      <c r="AT11" s="237" t="e">
        <f t="shared" si="63"/>
        <v>#VALUE!</v>
      </c>
      <c r="AU11" s="237" t="e">
        <f t="shared" si="64"/>
        <v>#VALUE!</v>
      </c>
      <c r="AV11" s="121" t="str">
        <f>IF(COUNTA(E11:F11:H11)&lt;3,"",(IF(AR11=TRUE,$AR$5,IF(AS11=TRUE,$AS$5,IF(AT11=TRUE,$AT$5,IF(AU11=TRUE,$AU$5,"Aucun"))))))</f>
        <v/>
      </c>
      <c r="AW11" s="122"/>
      <c r="AX11" s="34"/>
      <c r="AY11" s="123"/>
    </row>
    <row r="12" spans="1:51" s="233" customFormat="1" ht="114" customHeight="1">
      <c r="A12" s="226"/>
      <c r="B12" s="471" t="s">
        <v>285</v>
      </c>
      <c r="C12" s="485" t="s">
        <v>286</v>
      </c>
      <c r="D12" s="486"/>
      <c r="E12" s="474"/>
      <c r="F12" s="475"/>
      <c r="G12" s="475"/>
      <c r="H12" s="476"/>
      <c r="I12" s="476"/>
      <c r="J12" s="477" t="str">
        <f t="shared" si="34"/>
        <v/>
      </c>
      <c r="K12" s="478">
        <f t="shared" si="35"/>
        <v>0</v>
      </c>
      <c r="L12" s="478" t="b">
        <f t="shared" si="36"/>
        <v>0</v>
      </c>
      <c r="M12" s="478" t="b">
        <f t="shared" si="37"/>
        <v>0</v>
      </c>
      <c r="N12" s="478" t="b">
        <f t="shared" si="38"/>
        <v>0</v>
      </c>
      <c r="O12" s="478" t="b">
        <f t="shared" si="39"/>
        <v>0</v>
      </c>
      <c r="P12" s="478" t="b">
        <f t="shared" si="40"/>
        <v>0</v>
      </c>
      <c r="Q12" s="478" t="b">
        <f t="shared" si="41"/>
        <v>0</v>
      </c>
      <c r="R12" s="478" t="b">
        <f t="shared" si="42"/>
        <v>0</v>
      </c>
      <c r="S12" s="479" t="str">
        <f t="shared" si="9"/>
        <v/>
      </c>
      <c r="T12" s="480" t="str">
        <f t="shared" si="10"/>
        <v/>
      </c>
      <c r="U12" s="481" t="e">
        <f t="shared" si="11"/>
        <v>#VALUE!</v>
      </c>
      <c r="V12" s="478" t="e">
        <f t="shared" si="43"/>
        <v>#VALUE!</v>
      </c>
      <c r="W12" s="478" t="e">
        <f t="shared" si="44"/>
        <v>#VALUE!</v>
      </c>
      <c r="X12" s="478" t="e">
        <f t="shared" si="45"/>
        <v>#VALUE!</v>
      </c>
      <c r="Y12" s="478" t="e">
        <f t="shared" si="46"/>
        <v>#VALUE!</v>
      </c>
      <c r="Z12" s="478" t="e">
        <f t="shared" si="47"/>
        <v>#VALUE!</v>
      </c>
      <c r="AA12" s="482" t="str">
        <f>IF(COUNTA(E12:F12:H12)&lt;3,"",(IF(V12=TRUE,$V$5,IF(W12=TRUE,$W$5,IF(X12=TRUE,$X$5,IF(Y12=TRUE,$Y$5,"Non"))))))</f>
        <v/>
      </c>
      <c r="AB12" s="478" t="e">
        <f t="shared" si="48"/>
        <v>#VALUE!</v>
      </c>
      <c r="AC12" s="478" t="e">
        <f t="shared" si="49"/>
        <v>#VALUE!</v>
      </c>
      <c r="AD12" s="478" t="e">
        <f t="shared" si="50"/>
        <v>#VALUE!</v>
      </c>
      <c r="AE12" s="478" t="e">
        <f t="shared" si="51"/>
        <v>#VALUE!</v>
      </c>
      <c r="AF12" s="478" t="e">
        <f t="shared" si="52"/>
        <v>#VALUE!</v>
      </c>
      <c r="AG12" s="482" t="str">
        <f>IF(COUNTA(E12:F12:H12)&lt;3,"",(IF(AB12=TRUE,$AB$5,IF(AC12=TRUE,$AC$5,IF(AD12=TRUE,$AD$5,IF(AE12=TRUE,$AE$5,IF(AF12=TRUE,$AF$5,"Aucune")))))))</f>
        <v/>
      </c>
      <c r="AH12" s="478" t="e">
        <f t="shared" si="53"/>
        <v>#VALUE!</v>
      </c>
      <c r="AI12" s="478" t="e">
        <f t="shared" si="54"/>
        <v>#VALUE!</v>
      </c>
      <c r="AJ12" s="478" t="e">
        <f t="shared" si="55"/>
        <v>#VALUE!</v>
      </c>
      <c r="AK12" s="478" t="e">
        <f t="shared" si="56"/>
        <v>#VALUE!</v>
      </c>
      <c r="AL12" s="478" t="e">
        <f t="shared" si="57"/>
        <v>#VALUE!</v>
      </c>
      <c r="AM12" s="482" t="str">
        <f>IF(COUNTA(E12:F12:H12)&lt;3,"",(IF(AH12=TRUE,$AH$5,IF(AI12=TRUE,$AI$5,IF(AJ12=TRUE,$AJ$5,IF(AK12=TRUE,$AK$5,IF(AL12=TRUE,$AL$5,"Aucune")))))))</f>
        <v/>
      </c>
      <c r="AN12" s="478" t="e">
        <f t="shared" si="58"/>
        <v>#VALUE!</v>
      </c>
      <c r="AO12" s="478" t="e">
        <f t="shared" si="59"/>
        <v>#VALUE!</v>
      </c>
      <c r="AP12" s="478" t="e">
        <f t="shared" si="60"/>
        <v>#VALUE!</v>
      </c>
      <c r="AQ12" s="482" t="str">
        <f>IF(COUNTA(E12:F12:H12)&lt;3,"",(IF(AN12=TRUE,$AN$5,IF(AO12=TRUE,$AO$5,IF(AP12=TRUE,$AP$5,"Aucune action requise")))))</f>
        <v/>
      </c>
      <c r="AR12" s="478" t="e">
        <f t="shared" si="61"/>
        <v>#VALUE!</v>
      </c>
      <c r="AS12" s="478" t="e">
        <f t="shared" si="62"/>
        <v>#VALUE!</v>
      </c>
      <c r="AT12" s="478" t="e">
        <f t="shared" si="63"/>
        <v>#VALUE!</v>
      </c>
      <c r="AU12" s="478" t="e">
        <f t="shared" si="64"/>
        <v>#VALUE!</v>
      </c>
      <c r="AV12" s="482" t="str">
        <f>IF(COUNTA(E12:F12:H12)&lt;3,"",(IF(AR12=TRUE,$AR$5,IF(AS12=TRUE,$AS$5,IF(AT12=TRUE,$AT$5,IF(AU12=TRUE,$AU$5,"Aucun"))))))</f>
        <v/>
      </c>
      <c r="AW12" s="483"/>
      <c r="AX12" s="484"/>
      <c r="AY12" s="146"/>
    </row>
    <row r="13" spans="1:51" s="233" customFormat="1" ht="114" customHeight="1">
      <c r="A13" s="226"/>
      <c r="B13" s="261" t="s">
        <v>287</v>
      </c>
      <c r="C13" s="159" t="s">
        <v>288</v>
      </c>
      <c r="D13" s="68"/>
      <c r="E13" s="31"/>
      <c r="F13" s="32"/>
      <c r="G13" s="32"/>
      <c r="H13" s="33"/>
      <c r="I13" s="33"/>
      <c r="J13" s="236" t="str">
        <f t="shared" ref="J13:J17" si="65">S13</f>
        <v/>
      </c>
      <c r="K13" s="237">
        <f t="shared" ref="K13:K14" si="66">E13*10+F13</f>
        <v>0</v>
      </c>
      <c r="L13" s="237" t="b">
        <f t="shared" ref="L13:L14" si="67">OR(K13=31)</f>
        <v>0</v>
      </c>
      <c r="M13" s="237" t="b">
        <f t="shared" ref="M13:M14" si="68">OR(K13=21,K13=32)</f>
        <v>0</v>
      </c>
      <c r="N13" s="237" t="b">
        <f t="shared" ref="N13:N14" si="69">OR(K13=22,K13=33)</f>
        <v>0</v>
      </c>
      <c r="O13" s="237" t="b">
        <f t="shared" ref="O13:O14" si="70">OR(K13=11,K13=12)</f>
        <v>0</v>
      </c>
      <c r="P13" s="237" t="b">
        <f t="shared" ref="P13:P14" si="71">OR(K13=23,K13=34)</f>
        <v>0</v>
      </c>
      <c r="Q13" s="237" t="b">
        <f t="shared" ref="Q13:Q14" si="72">OR(K13=13,K13=14,K13=24)</f>
        <v>0</v>
      </c>
      <c r="R13" s="237" t="b">
        <f t="shared" ref="R13:R14" si="73">OR(K13=1,K13=2,K13=3,K13=4)</f>
        <v>0</v>
      </c>
      <c r="S13" s="238" t="str">
        <f t="shared" si="9"/>
        <v/>
      </c>
      <c r="T13" s="239" t="str">
        <f t="shared" si="10"/>
        <v/>
      </c>
      <c r="U13" s="240" t="e">
        <f t="shared" si="11"/>
        <v>#VALUE!</v>
      </c>
      <c r="V13" s="237" t="e">
        <f t="shared" ref="V13:V14" si="74">OR(U13=61,U13=62,U13=63)</f>
        <v>#VALUE!</v>
      </c>
      <c r="W13" s="237" t="e">
        <f t="shared" ref="W13:W14" si="75">OR(U13=51,U13=52)</f>
        <v>#VALUE!</v>
      </c>
      <c r="X13" s="237" t="e">
        <f t="shared" ref="X13:X14" si="76">OR(U13=31,U13=41,U13=42,U13=53)</f>
        <v>#VALUE!</v>
      </c>
      <c r="Y13" s="237" t="e">
        <f t="shared" ref="Y13:Y14" si="77">OR(U13=21,U13=32)</f>
        <v>#VALUE!</v>
      </c>
      <c r="Z13" s="237" t="e">
        <f t="shared" ref="Z13:Z14" si="78">AND(V13=FALSE,W13=FALSE,X13=FALSE,Y13=FALSE)</f>
        <v>#VALUE!</v>
      </c>
      <c r="AA13" s="121" t="str">
        <f>IF(COUNTA(E13:F13:H13)&lt;3,"",(IF(V13=TRUE,$V$5,IF(W13=TRUE,$W$5,IF(X13=TRUE,$X$5,IF(Y13=TRUE,$Y$5,"Non"))))))</f>
        <v/>
      </c>
      <c r="AB13" s="237" t="e">
        <f t="shared" ref="AB13:AB14" si="79">OR(U13=61,U13=62,U13=51,U13=52)</f>
        <v>#VALUE!</v>
      </c>
      <c r="AC13" s="237" t="e">
        <f t="shared" ref="AC13:AC14" si="80">OR(U13=41,U13=42)</f>
        <v>#VALUE!</v>
      </c>
      <c r="AD13" s="237" t="e">
        <f t="shared" ref="AD13:AD14" si="81">OR(U13=31,U13=32,U13=63,U13=64,U13=53,U13=54,)</f>
        <v>#VALUE!</v>
      </c>
      <c r="AE13" s="237" t="e">
        <f t="shared" ref="AE13:AE14" si="82">OR(U13=21,U13=22,)</f>
        <v>#VALUE!</v>
      </c>
      <c r="AF13" s="237" t="e">
        <f t="shared" ref="AF13:AF14" si="83">OR(U13=11,U13=12,U13=13,U13=23,)</f>
        <v>#VALUE!</v>
      </c>
      <c r="AG13" s="121" t="str">
        <f>IF(COUNTA(E13:F13:H13)&lt;3,"",(IF(AB13=TRUE,$AB$5,IF(AC13=TRUE,$AC$5,IF(AD13=TRUE,$AD$5,IF(AE13=TRUE,$AE$5,IF(AF13=TRUE,$AF$5,"Aucune")))))))</f>
        <v/>
      </c>
      <c r="AH13" s="237" t="e">
        <f t="shared" ref="AH13:AH14" si="84">OR(U13=62,U13=52,U13=42)</f>
        <v>#VALUE!</v>
      </c>
      <c r="AI13" s="237" t="e">
        <f t="shared" ref="AI13:AI14" si="85">OR(U13=63,U13=53,U13=43,U13=64,U13=54)</f>
        <v>#VALUE!</v>
      </c>
      <c r="AJ13" s="237" t="e">
        <f t="shared" ref="AJ13:AJ14" si="86">OR(U13=61,U13=51,U13=41)</f>
        <v>#VALUE!</v>
      </c>
      <c r="AK13" s="237" t="e">
        <f t="shared" ref="AK13:AK14" si="87">OR(U13=44,U13=32,U13=33,U13=34)</f>
        <v>#VALUE!</v>
      </c>
      <c r="AL13" s="237" t="e">
        <f t="shared" ref="AL13:AL14" si="88">OR(U13=22,U13=23,U13=24,U13=12,U13=13,U13=14)</f>
        <v>#VALUE!</v>
      </c>
      <c r="AM13" s="121" t="str">
        <f>IF(COUNTA(E13:F13:H13)&lt;3,"",(IF(AH13=TRUE,$AH$5,IF(AI13=TRUE,$AI$5,IF(AJ13=TRUE,$AJ$5,IF(AK13=TRUE,$AK$5,IF(AL13=TRUE,$AL$5,"Aucune")))))))</f>
        <v/>
      </c>
      <c r="AN13" s="237" t="e">
        <f t="shared" ref="AN13:AN14" si="89">OR(U13=61,U13=62,U13=63,U13=51,U13=52,U13=53)</f>
        <v>#VALUE!</v>
      </c>
      <c r="AO13" s="237" t="e">
        <f t="shared" ref="AO13:AO14" si="90">OR(U13=41,U13=42,U13=43,U13=31,U13=32,U13=33)</f>
        <v>#VALUE!</v>
      </c>
      <c r="AP13" s="237" t="e">
        <f t="shared" ref="AP13:AP14" si="91">OR(U13=21,U13=22,U13=23,U13=11,U13=12,U13=13)</f>
        <v>#VALUE!</v>
      </c>
      <c r="AQ13" s="121" t="str">
        <f>IF(COUNTA(E13:F13:H13)&lt;3,"",(IF(AN13=TRUE,$AN$5,IF(AO13=TRUE,$AO$5,IF(AP13=TRUE,$AP$5,"Aucune action requise")))))</f>
        <v/>
      </c>
      <c r="AR13" s="237" t="e">
        <f t="shared" ref="AR13:AR14" si="92">OR(U13=61,U13=51,U13=41,U13=31,U13=21)</f>
        <v>#VALUE!</v>
      </c>
      <c r="AS13" s="237" t="e">
        <f t="shared" ref="AS13:AS14" si="93">OR(U13=62,U13=52,U13=42,U13=32,U13=22,U13=63,U13=53)</f>
        <v>#VALUE!</v>
      </c>
      <c r="AT13" s="237" t="e">
        <f t="shared" ref="AT13:AT14" si="94">OR(U13=43,U13=33,U13=23,U13=34,U13=24)</f>
        <v>#VALUE!</v>
      </c>
      <c r="AU13" s="237" t="e">
        <f t="shared" ref="AU13:AU14" si="95">OR(U13=64,U13=54,U13=44)</f>
        <v>#VALUE!</v>
      </c>
      <c r="AV13" s="121" t="str">
        <f>IF(COUNTA(E13:F13:H13)&lt;3,"",(IF(AR13=TRUE,$AR$5,IF(AS13=TRUE,$AS$5,IF(AT13=TRUE,$AT$5,IF(AU13=TRUE,$AU$5,"Aucun"))))))</f>
        <v/>
      </c>
      <c r="AW13" s="122"/>
      <c r="AX13" s="34"/>
      <c r="AY13" s="123"/>
    </row>
    <row r="14" spans="1:51" s="233" customFormat="1" ht="114" customHeight="1" thickBot="1">
      <c r="A14" s="226"/>
      <c r="B14" s="285" t="s">
        <v>289</v>
      </c>
      <c r="C14" s="167" t="s">
        <v>290</v>
      </c>
      <c r="D14" s="74"/>
      <c r="E14" s="75"/>
      <c r="F14" s="76"/>
      <c r="G14" s="76"/>
      <c r="H14" s="77"/>
      <c r="I14" s="77"/>
      <c r="J14" s="292" t="str">
        <f t="shared" si="65"/>
        <v/>
      </c>
      <c r="K14" s="293">
        <f t="shared" si="66"/>
        <v>0</v>
      </c>
      <c r="L14" s="293" t="b">
        <f t="shared" si="67"/>
        <v>0</v>
      </c>
      <c r="M14" s="293" t="b">
        <f t="shared" si="68"/>
        <v>0</v>
      </c>
      <c r="N14" s="293" t="b">
        <f t="shared" si="69"/>
        <v>0</v>
      </c>
      <c r="O14" s="293" t="b">
        <f t="shared" si="70"/>
        <v>0</v>
      </c>
      <c r="P14" s="293" t="b">
        <f t="shared" si="71"/>
        <v>0</v>
      </c>
      <c r="Q14" s="293" t="b">
        <f t="shared" si="72"/>
        <v>0</v>
      </c>
      <c r="R14" s="293" t="b">
        <f t="shared" si="73"/>
        <v>0</v>
      </c>
      <c r="S14" s="294" t="str">
        <f t="shared" si="9"/>
        <v/>
      </c>
      <c r="T14" s="295" t="str">
        <f t="shared" si="10"/>
        <v/>
      </c>
      <c r="U14" s="296" t="e">
        <f t="shared" si="11"/>
        <v>#VALUE!</v>
      </c>
      <c r="V14" s="293" t="e">
        <f t="shared" si="74"/>
        <v>#VALUE!</v>
      </c>
      <c r="W14" s="293" t="e">
        <f t="shared" si="75"/>
        <v>#VALUE!</v>
      </c>
      <c r="X14" s="293" t="e">
        <f t="shared" si="76"/>
        <v>#VALUE!</v>
      </c>
      <c r="Y14" s="293" t="e">
        <f t="shared" si="77"/>
        <v>#VALUE!</v>
      </c>
      <c r="Z14" s="293" t="e">
        <f t="shared" si="78"/>
        <v>#VALUE!</v>
      </c>
      <c r="AA14" s="191" t="str">
        <f>IF(COUNTA(E14:F14:H14)&lt;3,"",(IF(V14=TRUE,$V$5,IF(W14=TRUE,$W$5,IF(X14=TRUE,$X$5,IF(Y14=TRUE,$Y$5,"Non"))))))</f>
        <v/>
      </c>
      <c r="AB14" s="293" t="e">
        <f t="shared" si="79"/>
        <v>#VALUE!</v>
      </c>
      <c r="AC14" s="293" t="e">
        <f t="shared" si="80"/>
        <v>#VALUE!</v>
      </c>
      <c r="AD14" s="293" t="e">
        <f t="shared" si="81"/>
        <v>#VALUE!</v>
      </c>
      <c r="AE14" s="293" t="e">
        <f t="shared" si="82"/>
        <v>#VALUE!</v>
      </c>
      <c r="AF14" s="293" t="e">
        <f t="shared" si="83"/>
        <v>#VALUE!</v>
      </c>
      <c r="AG14" s="191" t="str">
        <f>IF(COUNTA(E14:F14:H14)&lt;3,"",(IF(AB14=TRUE,$AB$5,IF(AC14=TRUE,$AC$5,IF(AD14=TRUE,$AD$5,IF(AE14=TRUE,$AE$5,IF(AF14=TRUE,$AF$5,"Aucune")))))))</f>
        <v/>
      </c>
      <c r="AH14" s="293" t="e">
        <f t="shared" si="84"/>
        <v>#VALUE!</v>
      </c>
      <c r="AI14" s="293" t="e">
        <f t="shared" si="85"/>
        <v>#VALUE!</v>
      </c>
      <c r="AJ14" s="293" t="e">
        <f t="shared" si="86"/>
        <v>#VALUE!</v>
      </c>
      <c r="AK14" s="293" t="e">
        <f t="shared" si="87"/>
        <v>#VALUE!</v>
      </c>
      <c r="AL14" s="293" t="e">
        <f t="shared" si="88"/>
        <v>#VALUE!</v>
      </c>
      <c r="AM14" s="191" t="str">
        <f>IF(COUNTA(E14:F14:H14)&lt;3,"",(IF(AH14=TRUE,$AH$5,IF(AI14=TRUE,$AI$5,IF(AJ14=TRUE,$AJ$5,IF(AK14=TRUE,$AK$5,IF(AL14=TRUE,$AL$5,"Aucune")))))))</f>
        <v/>
      </c>
      <c r="AN14" s="293" t="e">
        <f t="shared" si="89"/>
        <v>#VALUE!</v>
      </c>
      <c r="AO14" s="293" t="e">
        <f t="shared" si="90"/>
        <v>#VALUE!</v>
      </c>
      <c r="AP14" s="293" t="e">
        <f t="shared" si="91"/>
        <v>#VALUE!</v>
      </c>
      <c r="AQ14" s="191" t="str">
        <f>IF(COUNTA(E14:F14:H14)&lt;3,"",(IF(AN14=TRUE,$AN$5,IF(AO14=TRUE,$AO$5,IF(AP14=TRUE,$AP$5,"Aucune action requise")))))</f>
        <v/>
      </c>
      <c r="AR14" s="293" t="e">
        <f t="shared" si="92"/>
        <v>#VALUE!</v>
      </c>
      <c r="AS14" s="293" t="e">
        <f t="shared" si="93"/>
        <v>#VALUE!</v>
      </c>
      <c r="AT14" s="293" t="e">
        <f t="shared" si="94"/>
        <v>#VALUE!</v>
      </c>
      <c r="AU14" s="293" t="e">
        <f t="shared" si="95"/>
        <v>#VALUE!</v>
      </c>
      <c r="AV14" s="191" t="str">
        <f>IF(COUNTA(E14:F14:H14)&lt;3,"",(IF(AR14=TRUE,$AR$5,IF(AS14=TRUE,$AS$5,IF(AT14=TRUE,$AT$5,IF(AU14=TRUE,$AU$5,"Aucun"))))))</f>
        <v/>
      </c>
      <c r="AW14" s="192"/>
      <c r="AX14" s="78"/>
      <c r="AY14" s="193"/>
    </row>
    <row r="15" spans="1:51" ht="114" customHeight="1">
      <c r="B15" s="469" t="s">
        <v>291</v>
      </c>
      <c r="C15" s="496" t="s">
        <v>292</v>
      </c>
      <c r="D15" s="493"/>
      <c r="E15" s="429"/>
      <c r="F15" s="430"/>
      <c r="G15" s="430"/>
      <c r="H15" s="431"/>
      <c r="I15" s="431"/>
      <c r="J15" s="477" t="str">
        <f t="shared" si="65"/>
        <v/>
      </c>
      <c r="K15" s="433">
        <f t="shared" ref="K15:K16" si="96">E15*10+F15</f>
        <v>0</v>
      </c>
      <c r="L15" s="433" t="b">
        <f t="shared" ref="L15:L16" si="97">OR(K15=31)</f>
        <v>0</v>
      </c>
      <c r="M15" s="433" t="b">
        <f t="shared" ref="M15:M16" si="98">OR(K15=21,K15=32)</f>
        <v>0</v>
      </c>
      <c r="N15" s="433" t="b">
        <f t="shared" ref="N15:N16" si="99">OR(K15=22,K15=33)</f>
        <v>0</v>
      </c>
      <c r="O15" s="433" t="b">
        <f t="shared" ref="O15:O16" si="100">OR(K15=11,K15=12)</f>
        <v>0</v>
      </c>
      <c r="P15" s="433" t="b">
        <f t="shared" ref="P15:P16" si="101">OR(K15=23,K15=34)</f>
        <v>0</v>
      </c>
      <c r="Q15" s="433" t="b">
        <f t="shared" ref="Q15:Q16" si="102">OR(K15=13,K15=14,K15=24)</f>
        <v>0</v>
      </c>
      <c r="R15" s="433" t="b">
        <f t="shared" ref="R15:R16" si="103">OR(K15=1,K15=2,K15=3,K15=4)</f>
        <v>0</v>
      </c>
      <c r="S15" s="434" t="str">
        <f t="shared" si="9"/>
        <v/>
      </c>
      <c r="T15" s="435" t="str">
        <f t="shared" si="10"/>
        <v/>
      </c>
      <c r="U15" s="436" t="e">
        <f t="shared" si="11"/>
        <v>#VALUE!</v>
      </c>
      <c r="V15" s="433" t="e">
        <f t="shared" ref="V15:V16" si="104">OR(U15=61,U15=62,U15=63)</f>
        <v>#VALUE!</v>
      </c>
      <c r="W15" s="433" t="e">
        <f t="shared" ref="W15:W16" si="105">OR(U15=51,U15=52)</f>
        <v>#VALUE!</v>
      </c>
      <c r="X15" s="433" t="e">
        <f t="shared" ref="X15:X16" si="106">OR(U15=31,U15=41,U15=42,U15=53)</f>
        <v>#VALUE!</v>
      </c>
      <c r="Y15" s="433" t="e">
        <f t="shared" ref="Y15:Y16" si="107">OR(U15=21,U15=32)</f>
        <v>#VALUE!</v>
      </c>
      <c r="Z15" s="433" t="e">
        <f t="shared" ref="Z15:Z16" si="108">AND(V15=FALSE,W15=FALSE,X15=FALSE,Y15=FALSE)</f>
        <v>#VALUE!</v>
      </c>
      <c r="AA15" s="437" t="str">
        <f>IF(COUNTA(E15:F15:H15)&lt;3,"",(IF(V15=TRUE,$V$5,IF(W15=TRUE,$W$5,IF(X15=TRUE,$X$5,IF(Y15=TRUE,$Y$5,"Non"))))))</f>
        <v/>
      </c>
      <c r="AB15" s="433" t="e">
        <f t="shared" ref="AB15:AB16" si="109">OR(U15=61,U15=62,U15=51,U15=52)</f>
        <v>#VALUE!</v>
      </c>
      <c r="AC15" s="433" t="e">
        <f t="shared" ref="AC15:AC16" si="110">OR(U15=41,U15=42)</f>
        <v>#VALUE!</v>
      </c>
      <c r="AD15" s="433" t="e">
        <f t="shared" ref="AD15:AD16" si="111">OR(U15=31,U15=32,U15=63,U15=64,U15=53,U15=54,)</f>
        <v>#VALUE!</v>
      </c>
      <c r="AE15" s="433" t="e">
        <f t="shared" ref="AE15:AE16" si="112">OR(U15=21,U15=22,)</f>
        <v>#VALUE!</v>
      </c>
      <c r="AF15" s="433" t="e">
        <f t="shared" ref="AF15:AF16" si="113">OR(U15=11,U15=12,U15=13,U15=23,)</f>
        <v>#VALUE!</v>
      </c>
      <c r="AG15" s="437" t="str">
        <f>IF(COUNTA(E15:F15:H15)&lt;3,"",(IF(AB15=TRUE,$AB$5,IF(AC15=TRUE,$AC$5,IF(AD15=TRUE,$AD$5,IF(AE15=TRUE,$AE$5,IF(AF15=TRUE,$AF$5,"Aucune")))))))</f>
        <v/>
      </c>
      <c r="AH15" s="433" t="e">
        <f t="shared" ref="AH15:AH16" si="114">OR(U15=62,U15=52,U15=42)</f>
        <v>#VALUE!</v>
      </c>
      <c r="AI15" s="433" t="e">
        <f t="shared" ref="AI15:AI16" si="115">OR(U15=63,U15=53,U15=43,U15=64,U15=54)</f>
        <v>#VALUE!</v>
      </c>
      <c r="AJ15" s="433" t="e">
        <f t="shared" ref="AJ15:AJ16" si="116">OR(U15=61,U15=51,U15=41)</f>
        <v>#VALUE!</v>
      </c>
      <c r="AK15" s="433" t="e">
        <f t="shared" ref="AK15:AK16" si="117">OR(U15=44,U15=32,U15=33,U15=34)</f>
        <v>#VALUE!</v>
      </c>
      <c r="AL15" s="433" t="e">
        <f t="shared" ref="AL15:AL16" si="118">OR(U15=22,U15=23,U15=24,U15=12,U15=13,U15=14)</f>
        <v>#VALUE!</v>
      </c>
      <c r="AM15" s="437" t="str">
        <f>IF(COUNTA(E15:F15:H15)&lt;3,"",(IF(AH15=TRUE,$AH$5,IF(AI15=TRUE,$AI$5,IF(AJ15=TRUE,$AJ$5,IF(AK15=TRUE,$AK$5,IF(AL15=TRUE,$AL$5,"Aucune")))))))</f>
        <v/>
      </c>
      <c r="AN15" s="433" t="e">
        <f t="shared" ref="AN15:AN16" si="119">OR(U15=61,U15=62,U15=63,U15=51,U15=52,U15=53)</f>
        <v>#VALUE!</v>
      </c>
      <c r="AO15" s="433" t="e">
        <f t="shared" ref="AO15:AO16" si="120">OR(U15=41,U15=42,U15=43,U15=31,U15=32,U15=33)</f>
        <v>#VALUE!</v>
      </c>
      <c r="AP15" s="433" t="e">
        <f t="shared" ref="AP15:AP16" si="121">OR(U15=21,U15=22,U15=23,U15=11,U15=12,U15=13)</f>
        <v>#VALUE!</v>
      </c>
      <c r="AQ15" s="437" t="str">
        <f>IF(COUNTA(E15:F15:H15)&lt;3,"",(IF(AN15=TRUE,$AN$5,IF(AO15=TRUE,$AO$5,IF(AP15=TRUE,$AP$5,"Aucune action requise")))))</f>
        <v/>
      </c>
      <c r="AR15" s="433" t="e">
        <f t="shared" ref="AR15:AR16" si="122">OR(U15=61,U15=51,U15=41,U15=31,U15=21)</f>
        <v>#VALUE!</v>
      </c>
      <c r="AS15" s="433" t="e">
        <f t="shared" ref="AS15:AS16" si="123">OR(U15=62,U15=52,U15=42,U15=32,U15=22,U15=63,U15=53)</f>
        <v>#VALUE!</v>
      </c>
      <c r="AT15" s="433" t="e">
        <f t="shared" ref="AT15:AT16" si="124">OR(U15=43,U15=33,U15=23,U15=34,U15=24)</f>
        <v>#VALUE!</v>
      </c>
      <c r="AU15" s="433" t="e">
        <f t="shared" ref="AU15:AU16" si="125">OR(U15=64,U15=54,U15=44)</f>
        <v>#VALUE!</v>
      </c>
      <c r="AV15" s="437" t="str">
        <f>IF(COUNTA(E15:F15:H15)&lt;3,"",(IF(AR15=TRUE,$AR$5,IF(AS15=TRUE,$AS$5,IF(AT15=TRUE,$AT$5,IF(AU15=TRUE,$AU$5,"Aucun"))))))</f>
        <v/>
      </c>
      <c r="AW15" s="438"/>
      <c r="AX15" s="439"/>
      <c r="AY15" s="136"/>
    </row>
    <row r="16" spans="1:51" ht="114" customHeight="1">
      <c r="B16" s="261" t="s">
        <v>293</v>
      </c>
      <c r="C16" s="159" t="s">
        <v>294</v>
      </c>
      <c r="D16" s="68"/>
      <c r="E16" s="31"/>
      <c r="F16" s="32"/>
      <c r="G16" s="32"/>
      <c r="H16" s="33"/>
      <c r="I16" s="33"/>
      <c r="J16" s="236" t="str">
        <f t="shared" si="65"/>
        <v/>
      </c>
      <c r="K16" s="237">
        <f t="shared" si="96"/>
        <v>0</v>
      </c>
      <c r="L16" s="237" t="b">
        <f t="shared" si="97"/>
        <v>0</v>
      </c>
      <c r="M16" s="237" t="b">
        <f t="shared" si="98"/>
        <v>0</v>
      </c>
      <c r="N16" s="237" t="b">
        <f t="shared" si="99"/>
        <v>0</v>
      </c>
      <c r="O16" s="237" t="b">
        <f t="shared" si="100"/>
        <v>0</v>
      </c>
      <c r="P16" s="237" t="b">
        <f t="shared" si="101"/>
        <v>0</v>
      </c>
      <c r="Q16" s="237" t="b">
        <f t="shared" si="102"/>
        <v>0</v>
      </c>
      <c r="R16" s="237" t="b">
        <f t="shared" si="103"/>
        <v>0</v>
      </c>
      <c r="S16" s="238" t="str">
        <f t="shared" si="9"/>
        <v/>
      </c>
      <c r="T16" s="239" t="str">
        <f t="shared" si="10"/>
        <v/>
      </c>
      <c r="U16" s="240" t="e">
        <f t="shared" si="11"/>
        <v>#VALUE!</v>
      </c>
      <c r="V16" s="237" t="e">
        <f t="shared" si="104"/>
        <v>#VALUE!</v>
      </c>
      <c r="W16" s="237" t="e">
        <f t="shared" si="105"/>
        <v>#VALUE!</v>
      </c>
      <c r="X16" s="237" t="e">
        <f t="shared" si="106"/>
        <v>#VALUE!</v>
      </c>
      <c r="Y16" s="237" t="e">
        <f t="shared" si="107"/>
        <v>#VALUE!</v>
      </c>
      <c r="Z16" s="237" t="e">
        <f t="shared" si="108"/>
        <v>#VALUE!</v>
      </c>
      <c r="AA16" s="121" t="str">
        <f>IF(COUNTA(E16:F16:H16)&lt;3,"",(IF(V16=TRUE,$V$5,IF(W16=TRUE,$W$5,IF(X16=TRUE,$X$5,IF(Y16=TRUE,$Y$5,"Non"))))))</f>
        <v/>
      </c>
      <c r="AB16" s="237" t="e">
        <f t="shared" si="109"/>
        <v>#VALUE!</v>
      </c>
      <c r="AC16" s="237" t="e">
        <f t="shared" si="110"/>
        <v>#VALUE!</v>
      </c>
      <c r="AD16" s="237" t="e">
        <f t="shared" si="111"/>
        <v>#VALUE!</v>
      </c>
      <c r="AE16" s="237" t="e">
        <f t="shared" si="112"/>
        <v>#VALUE!</v>
      </c>
      <c r="AF16" s="237" t="e">
        <f t="shared" si="113"/>
        <v>#VALUE!</v>
      </c>
      <c r="AG16" s="121" t="str">
        <f>IF(COUNTA(E16:F16:H16)&lt;3,"",(IF(AB16=TRUE,$AB$5,IF(AC16=TRUE,$AC$5,IF(AD16=TRUE,$AD$5,IF(AE16=TRUE,$AE$5,IF(AF16=TRUE,$AF$5,"Aucune")))))))</f>
        <v/>
      </c>
      <c r="AH16" s="237" t="e">
        <f t="shared" si="114"/>
        <v>#VALUE!</v>
      </c>
      <c r="AI16" s="237" t="e">
        <f t="shared" si="115"/>
        <v>#VALUE!</v>
      </c>
      <c r="AJ16" s="237" t="e">
        <f t="shared" si="116"/>
        <v>#VALUE!</v>
      </c>
      <c r="AK16" s="237" t="e">
        <f t="shared" si="117"/>
        <v>#VALUE!</v>
      </c>
      <c r="AL16" s="237" t="e">
        <f t="shared" si="118"/>
        <v>#VALUE!</v>
      </c>
      <c r="AM16" s="121" t="str">
        <f>IF(COUNTA(E16:F16:H16)&lt;3,"",(IF(AH16=TRUE,$AH$5,IF(AI16=TRUE,$AI$5,IF(AJ16=TRUE,$AJ$5,IF(AK16=TRUE,$AK$5,IF(AL16=TRUE,$AL$5,"Aucune")))))))</f>
        <v/>
      </c>
      <c r="AN16" s="237" t="e">
        <f t="shared" si="119"/>
        <v>#VALUE!</v>
      </c>
      <c r="AO16" s="237" t="e">
        <f t="shared" si="120"/>
        <v>#VALUE!</v>
      </c>
      <c r="AP16" s="237" t="e">
        <f t="shared" si="121"/>
        <v>#VALUE!</v>
      </c>
      <c r="AQ16" s="121" t="str">
        <f>IF(COUNTA(E16:F16:H16)&lt;3,"",(IF(AN16=TRUE,$AN$5,IF(AO16=TRUE,$AO$5,IF(AP16=TRUE,$AP$5,"Aucune action requise")))))</f>
        <v/>
      </c>
      <c r="AR16" s="237" t="e">
        <f t="shared" si="122"/>
        <v>#VALUE!</v>
      </c>
      <c r="AS16" s="237" t="e">
        <f t="shared" si="123"/>
        <v>#VALUE!</v>
      </c>
      <c r="AT16" s="237" t="e">
        <f t="shared" si="124"/>
        <v>#VALUE!</v>
      </c>
      <c r="AU16" s="237" t="e">
        <f t="shared" si="125"/>
        <v>#VALUE!</v>
      </c>
      <c r="AV16" s="121" t="str">
        <f>IF(COUNTA(E16:F16:H16)&lt;3,"",(IF(AR16=TRUE,$AR$5,IF(AS16=TRUE,$AS$5,IF(AT16=TRUE,$AT$5,IF(AU16=TRUE,$AU$5,"Aucun"))))))</f>
        <v/>
      </c>
      <c r="AW16" s="122"/>
      <c r="AX16" s="34"/>
      <c r="AY16" s="123"/>
    </row>
    <row r="17" spans="2:51" ht="134.25" customHeight="1" thickBot="1">
      <c r="B17" s="455" t="s">
        <v>295</v>
      </c>
      <c r="C17" s="487" t="s">
        <v>296</v>
      </c>
      <c r="D17" s="488"/>
      <c r="E17" s="443"/>
      <c r="F17" s="444"/>
      <c r="G17" s="444"/>
      <c r="H17" s="445"/>
      <c r="I17" s="445"/>
      <c r="J17" s="292" t="str">
        <f t="shared" si="65"/>
        <v/>
      </c>
      <c r="K17" s="447">
        <f t="shared" ref="K17" si="126">E17*10+F17</f>
        <v>0</v>
      </c>
      <c r="L17" s="447" t="b">
        <f t="shared" ref="L17" si="127">OR(K17=31)</f>
        <v>0</v>
      </c>
      <c r="M17" s="447" t="b">
        <f t="shared" ref="M17" si="128">OR(K17=21,K17=32)</f>
        <v>0</v>
      </c>
      <c r="N17" s="447" t="b">
        <f t="shared" ref="N17" si="129">OR(K17=22,K17=33)</f>
        <v>0</v>
      </c>
      <c r="O17" s="447" t="b">
        <f t="shared" ref="O17" si="130">OR(K17=11,K17=12)</f>
        <v>0</v>
      </c>
      <c r="P17" s="447" t="b">
        <f t="shared" ref="P17" si="131">OR(K17=23,K17=34)</f>
        <v>0</v>
      </c>
      <c r="Q17" s="447" t="b">
        <f t="shared" ref="Q17" si="132">OR(K17=13,K17=14,K17=24)</f>
        <v>0</v>
      </c>
      <c r="R17" s="447" t="b">
        <f t="shared" ref="R17" si="133">OR(K17=1,K17=2,K17=3,K17=4)</f>
        <v>0</v>
      </c>
      <c r="S17" s="448" t="str">
        <f t="shared" si="9"/>
        <v/>
      </c>
      <c r="T17" s="449" t="str">
        <f t="shared" si="10"/>
        <v/>
      </c>
      <c r="U17" s="450" t="e">
        <f t="shared" si="11"/>
        <v>#VALUE!</v>
      </c>
      <c r="V17" s="447" t="e">
        <f t="shared" ref="V17" si="134">OR(U17=61,U17=62,U17=63)</f>
        <v>#VALUE!</v>
      </c>
      <c r="W17" s="447" t="e">
        <f t="shared" ref="W17" si="135">OR(U17=51,U17=52)</f>
        <v>#VALUE!</v>
      </c>
      <c r="X17" s="447" t="e">
        <f t="shared" ref="X17" si="136">OR(U17=31,U17=41,U17=42,U17=53)</f>
        <v>#VALUE!</v>
      </c>
      <c r="Y17" s="447" t="e">
        <f t="shared" ref="Y17" si="137">OR(U17=21,U17=32)</f>
        <v>#VALUE!</v>
      </c>
      <c r="Z17" s="447" t="e">
        <f t="shared" ref="Z17" si="138">AND(V17=FALSE,W17=FALSE,X17=FALSE,Y17=FALSE)</f>
        <v>#VALUE!</v>
      </c>
      <c r="AA17" s="451" t="str">
        <f>IF(COUNTA(E17:F17:H17)&lt;3,"",(IF(V17=TRUE,$V$5,IF(W17=TRUE,$W$5,IF(X17=TRUE,$X$5,IF(Y17=TRUE,$Y$5,"Non"))))))</f>
        <v/>
      </c>
      <c r="AB17" s="447" t="e">
        <f t="shared" ref="AB17" si="139">OR(U17=61,U17=62,U17=51,U17=52)</f>
        <v>#VALUE!</v>
      </c>
      <c r="AC17" s="447" t="e">
        <f t="shared" ref="AC17" si="140">OR(U17=41,U17=42)</f>
        <v>#VALUE!</v>
      </c>
      <c r="AD17" s="447" t="e">
        <f t="shared" ref="AD17" si="141">OR(U17=31,U17=32,U17=63,U17=64,U17=53,U17=54,)</f>
        <v>#VALUE!</v>
      </c>
      <c r="AE17" s="447" t="e">
        <f t="shared" ref="AE17" si="142">OR(U17=21,U17=22,)</f>
        <v>#VALUE!</v>
      </c>
      <c r="AF17" s="447" t="e">
        <f t="shared" ref="AF17" si="143">OR(U17=11,U17=12,U17=13,U17=23,)</f>
        <v>#VALUE!</v>
      </c>
      <c r="AG17" s="451" t="str">
        <f>IF(COUNTA(E17:F17:H17)&lt;3,"",(IF(AB17=TRUE,$AB$5,IF(AC17=TRUE,$AC$5,IF(AD17=TRUE,$AD$5,IF(AE17=TRUE,$AE$5,IF(AF17=TRUE,$AF$5,"Aucune")))))))</f>
        <v/>
      </c>
      <c r="AH17" s="447" t="e">
        <f t="shared" ref="AH17" si="144">OR(U17=62,U17=52,U17=42)</f>
        <v>#VALUE!</v>
      </c>
      <c r="AI17" s="447" t="e">
        <f t="shared" ref="AI17" si="145">OR(U17=63,U17=53,U17=43,U17=64,U17=54)</f>
        <v>#VALUE!</v>
      </c>
      <c r="AJ17" s="447" t="e">
        <f t="shared" ref="AJ17" si="146">OR(U17=61,U17=51,U17=41)</f>
        <v>#VALUE!</v>
      </c>
      <c r="AK17" s="447" t="e">
        <f t="shared" ref="AK17" si="147">OR(U17=44,U17=32,U17=33,U17=34)</f>
        <v>#VALUE!</v>
      </c>
      <c r="AL17" s="447" t="e">
        <f t="shared" ref="AL17" si="148">OR(U17=22,U17=23,U17=24,U17=12,U17=13,U17=14)</f>
        <v>#VALUE!</v>
      </c>
      <c r="AM17" s="451" t="str">
        <f>IF(COUNTA(E17:F17:H17)&lt;3,"",(IF(AH17=TRUE,$AH$5,IF(AI17=TRUE,$AI$5,IF(AJ17=TRUE,$AJ$5,IF(AK17=TRUE,$AK$5,IF(AL17=TRUE,$AL$5,"Aucune")))))))</f>
        <v/>
      </c>
      <c r="AN17" s="447" t="e">
        <f t="shared" ref="AN17" si="149">OR(U17=61,U17=62,U17=63,U17=51,U17=52,U17=53)</f>
        <v>#VALUE!</v>
      </c>
      <c r="AO17" s="447" t="e">
        <f t="shared" ref="AO17" si="150">OR(U17=41,U17=42,U17=43,U17=31,U17=32,U17=33)</f>
        <v>#VALUE!</v>
      </c>
      <c r="AP17" s="447" t="e">
        <f t="shared" ref="AP17" si="151">OR(U17=21,U17=22,U17=23,U17=11,U17=12,U17=13)</f>
        <v>#VALUE!</v>
      </c>
      <c r="AQ17" s="451" t="str">
        <f>IF(COUNTA(E17:F17:H17)&lt;3,"",(IF(AN17=TRUE,$AN$5,IF(AO17=TRUE,$AO$5,IF(AP17=TRUE,$AP$5,"Aucune action requise")))))</f>
        <v/>
      </c>
      <c r="AR17" s="447" t="e">
        <f t="shared" ref="AR17" si="152">OR(U17=61,U17=51,U17=41,U17=31,U17=21)</f>
        <v>#VALUE!</v>
      </c>
      <c r="AS17" s="447" t="e">
        <f t="shared" ref="AS17" si="153">OR(U17=62,U17=52,U17=42,U17=32,U17=22,U17=63,U17=53)</f>
        <v>#VALUE!</v>
      </c>
      <c r="AT17" s="447" t="e">
        <f t="shared" ref="AT17" si="154">OR(U17=43,U17=33,U17=23,U17=34,U17=24)</f>
        <v>#VALUE!</v>
      </c>
      <c r="AU17" s="447" t="e">
        <f t="shared" ref="AU17" si="155">OR(U17=64,U17=54,U17=44)</f>
        <v>#VALUE!</v>
      </c>
      <c r="AV17" s="451" t="str">
        <f>IF(COUNTA(E17:F17:H17)&lt;3,"",(IF(AR17=TRUE,$AR$5,IF(AS17=TRUE,$AS$5,IF(AT17=TRUE,$AT$5,IF(AU17=TRUE,$AU$5,"Aucun"))))))</f>
        <v/>
      </c>
      <c r="AW17" s="452"/>
      <c r="AX17" s="453"/>
      <c r="AY17" s="152"/>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5249" priority="462">
      <formula>FIND("Réagir",B4)</formula>
    </cfRule>
    <cfRule type="expression" dxfId="5248" priority="461">
      <formula>FIND("Agir",B4)</formula>
    </cfRule>
    <cfRule type="expression" dxfId="5247" priority="460" stopIfTrue="1">
      <formula>ISTEXT(A4)</formula>
    </cfRule>
  </conditionalFormatting>
  <conditionalFormatting sqref="A4">
    <cfRule type="expression" dxfId="5246" priority="459">
      <formula>FIND("Réagir",B4)</formula>
    </cfRule>
    <cfRule type="expression" dxfId="5245" priority="454" stopIfTrue="1">
      <formula>ISTEXT(A4)</formula>
    </cfRule>
    <cfRule type="expression" dxfId="5244" priority="455">
      <formula>FIND("Agir",B4)</formula>
    </cfRule>
    <cfRule type="expression" dxfId="5243" priority="456">
      <formula>FIND("Réagir",B4)</formula>
    </cfRule>
    <cfRule type="expression" dxfId="5242" priority="457" stopIfTrue="1">
      <formula>ISTEXT(A4)</formula>
    </cfRule>
    <cfRule type="expression" dxfId="5241" priority="458">
      <formula>FIND("Agir",B4)</formula>
    </cfRule>
  </conditionalFormatting>
  <conditionalFormatting sqref="D7">
    <cfRule type="expression" dxfId="5240" priority="86">
      <formula>FIND("Réagir",E7)</formula>
    </cfRule>
    <cfRule type="expression" dxfId="5239" priority="85">
      <formula>FIND("Agir",E7)</formula>
    </cfRule>
    <cfRule type="expression" dxfId="5238" priority="84" stopIfTrue="1">
      <formula>ISTEXT(D7)</formula>
    </cfRule>
    <cfRule type="expression" dxfId="5237" priority="83">
      <formula>FIND("Conforter",F7)</formula>
    </cfRule>
    <cfRule type="expression" dxfId="5236" priority="82" stopIfTrue="1">
      <formula>ISTEXT(D7)</formula>
    </cfRule>
    <cfRule type="expression" dxfId="5235" priority="80" stopIfTrue="1">
      <formula>ISTEXT(D7)</formula>
    </cfRule>
    <cfRule type="expression" dxfId="5234" priority="81">
      <formula>FIND("Conforter",F7)</formula>
    </cfRule>
  </conditionalFormatting>
  <conditionalFormatting sqref="D7:D14">
    <cfRule type="expression" dxfId="5233" priority="397">
      <formula>FIND("Conforter",F7)</formula>
    </cfRule>
    <cfRule type="expression" dxfId="5232" priority="402">
      <formula>FIND("Réagir",E7)</formula>
    </cfRule>
    <cfRule type="expression" dxfId="5231" priority="401">
      <formula>FIND("Agir",E7)</formula>
    </cfRule>
    <cfRule type="expression" dxfId="5230" priority="400" stopIfTrue="1">
      <formula>ISTEXT(D7)</formula>
    </cfRule>
    <cfRule type="expression" dxfId="5229" priority="396" stopIfTrue="1">
      <formula>ISTEXT(D7)</formula>
    </cfRule>
  </conditionalFormatting>
  <conditionalFormatting sqref="D9:D14">
    <cfRule type="expression" dxfId="5228" priority="385">
      <formula>FIND("Conforter",F9)</formula>
    </cfRule>
  </conditionalFormatting>
  <conditionalFormatting sqref="D9:D15">
    <cfRule type="expression" dxfId="5227" priority="302" stopIfTrue="1">
      <formula>ISTEXT(D9)</formula>
    </cfRule>
  </conditionalFormatting>
  <conditionalFormatting sqref="D11">
    <cfRule type="expression" dxfId="5226" priority="41">
      <formula>FIND("Conforter",F11)</formula>
    </cfRule>
    <cfRule type="expression" dxfId="5225" priority="31">
      <formula>FIND("Conforter",F11)</formula>
    </cfRule>
    <cfRule type="expression" dxfId="5224" priority="30" stopIfTrue="1">
      <formula>ISTEXT(D11)</formula>
    </cfRule>
    <cfRule type="expression" dxfId="5223" priority="40" stopIfTrue="1">
      <formula>ISTEXT(D11)</formula>
    </cfRule>
  </conditionalFormatting>
  <conditionalFormatting sqref="D13:D15">
    <cfRule type="expression" dxfId="5222" priority="183">
      <formula>FIND("Conforter",F13)</formula>
    </cfRule>
  </conditionalFormatting>
  <conditionalFormatting sqref="D13:D17">
    <cfRule type="expression" dxfId="5221" priority="150" stopIfTrue="1">
      <formula>ISTEXT(D13)</formula>
    </cfRule>
  </conditionalFormatting>
  <conditionalFormatting sqref="D15">
    <cfRule type="expression" dxfId="5220" priority="300" stopIfTrue="1">
      <formula>ISTEXT(D15)</formula>
    </cfRule>
    <cfRule type="expression" dxfId="5219" priority="304">
      <formula>FIND("Réagir",E15)</formula>
    </cfRule>
    <cfRule type="expression" dxfId="5218" priority="303">
      <formula>FIND("Agir",E15)</formula>
    </cfRule>
    <cfRule type="expression" dxfId="5217" priority="301">
      <formula>FIND("Conforter",F15)</formula>
    </cfRule>
  </conditionalFormatting>
  <conditionalFormatting sqref="D16">
    <cfRule type="expression" dxfId="5216" priority="148" stopIfTrue="1">
      <formula>ISTEXT(D16)</formula>
    </cfRule>
    <cfRule type="expression" dxfId="5215" priority="151">
      <formula>FIND("Agir",E16)</formula>
    </cfRule>
    <cfRule type="expression" dxfId="5214" priority="146" stopIfTrue="1">
      <formula>ISTEXT(D16)</formula>
    </cfRule>
    <cfRule type="expression" dxfId="5213" priority="149">
      <formula>FIND("Conforter",F16)</formula>
    </cfRule>
    <cfRule type="expression" dxfId="5212" priority="152">
      <formula>FIND("Réagir",E16)</formula>
    </cfRule>
    <cfRule type="expression" dxfId="5211" priority="147">
      <formula>FIND("Conforter",F16)</formula>
    </cfRule>
  </conditionalFormatting>
  <conditionalFormatting sqref="D17">
    <cfRule type="expression" dxfId="5210" priority="233">
      <formula>FIND("Conforter",F17)</formula>
    </cfRule>
    <cfRule type="expression" dxfId="5209" priority="235">
      <formula>FIND("Conforter",F17)</formula>
    </cfRule>
    <cfRule type="expression" dxfId="5208" priority="236" stopIfTrue="1">
      <formula>ISTEXT(D17)</formula>
    </cfRule>
    <cfRule type="expression" dxfId="5207" priority="237">
      <formula>FIND("Agir",E17)</formula>
    </cfRule>
    <cfRule type="expression" dxfId="5206" priority="238">
      <formula>FIND("Réagir",E17)</formula>
    </cfRule>
    <cfRule type="expression" dxfId="5205" priority="234" stopIfTrue="1">
      <formula>ISTEXT(D17)</formula>
    </cfRule>
  </conditionalFormatting>
  <conditionalFormatting sqref="F7">
    <cfRule type="expression" dxfId="5204" priority="106">
      <formula>FIND("Conforter",I7)</formula>
    </cfRule>
  </conditionalFormatting>
  <conditionalFormatting sqref="F7:F14">
    <cfRule type="expression" dxfId="5203" priority="450">
      <formula>FIND("Conforter",I7)</formula>
    </cfRule>
  </conditionalFormatting>
  <conditionalFormatting sqref="F15">
    <cfRule type="expression" dxfId="5202" priority="324">
      <formula>FIND("Conforter",I15)</formula>
    </cfRule>
  </conditionalFormatting>
  <conditionalFormatting sqref="F16">
    <cfRule type="expression" dxfId="5201" priority="172">
      <formula>FIND("Conforter",I16)</formula>
    </cfRule>
  </conditionalFormatting>
  <conditionalFormatting sqref="F17">
    <cfRule type="expression" dxfId="5200" priority="258">
      <formula>FIND("Conforter",I17)</formula>
    </cfRule>
  </conditionalFormatting>
  <conditionalFormatting sqref="F7:G14">
    <cfRule type="expression" dxfId="5199" priority="446" stopIfTrue="1">
      <formula>ISTEXT(F7)</formula>
    </cfRule>
  </conditionalFormatting>
  <conditionalFormatting sqref="F15:G15">
    <cfRule type="expression" dxfId="5198" priority="320" stopIfTrue="1">
      <formula>ISTEXT(F15)</formula>
    </cfRule>
  </conditionalFormatting>
  <conditionalFormatting sqref="F16:G16">
    <cfRule type="expression" dxfId="5197" priority="168" stopIfTrue="1">
      <formula>ISTEXT(F16)</formula>
    </cfRule>
  </conditionalFormatting>
  <conditionalFormatting sqref="F17:G17">
    <cfRule type="expression" dxfId="5196" priority="254" stopIfTrue="1">
      <formula>ISTEXT(F17)</formula>
    </cfRule>
  </conditionalFormatting>
  <conditionalFormatting sqref="F7:H7">
    <cfRule type="expression" dxfId="5195" priority="102" stopIfTrue="1">
      <formula>ISTEXT(F7)</formula>
    </cfRule>
  </conditionalFormatting>
  <conditionalFormatting sqref="G7">
    <cfRule type="expression" dxfId="5194" priority="103">
      <formula>FIND("Agir",I7)</formula>
    </cfRule>
    <cfRule type="expression" dxfId="5193" priority="104">
      <formula>FIND("Réagir",I7)</formula>
    </cfRule>
  </conditionalFormatting>
  <conditionalFormatting sqref="G7:G14">
    <cfRule type="expression" dxfId="5192" priority="448">
      <formula>FIND("Réagir",I7)</formula>
    </cfRule>
    <cfRule type="expression" dxfId="5191" priority="447">
      <formula>FIND("Agir",I7)</formula>
    </cfRule>
  </conditionalFormatting>
  <conditionalFormatting sqref="G15">
    <cfRule type="expression" dxfId="5190" priority="322">
      <formula>FIND("Réagir",I15)</formula>
    </cfRule>
    <cfRule type="expression" dxfId="5189" priority="321">
      <formula>FIND("Agir",I15)</formula>
    </cfRule>
  </conditionalFormatting>
  <conditionalFormatting sqref="G16">
    <cfRule type="expression" dxfId="5188" priority="169">
      <formula>FIND("Agir",I16)</formula>
    </cfRule>
    <cfRule type="expression" dxfId="5187" priority="170">
      <formula>FIND("Réagir",I16)</formula>
    </cfRule>
  </conditionalFormatting>
  <conditionalFormatting sqref="G17">
    <cfRule type="expression" dxfId="5186" priority="255">
      <formula>FIND("Agir",I17)</formula>
    </cfRule>
    <cfRule type="expression" dxfId="5185" priority="256">
      <formula>FIND("Réagir",I17)</formula>
    </cfRule>
  </conditionalFormatting>
  <conditionalFormatting sqref="G7:H7">
    <cfRule type="expression" dxfId="5184" priority="101">
      <formula>FIND("Conforter",J7)</formula>
    </cfRule>
    <cfRule type="expression" dxfId="5183" priority="94" stopIfTrue="1">
      <formula>ISTEXT(G7)</formula>
    </cfRule>
    <cfRule type="expression" dxfId="5182" priority="95">
      <formula>FIND("Conforter",J7)</formula>
    </cfRule>
  </conditionalFormatting>
  <conditionalFormatting sqref="G7:H14">
    <cfRule type="expression" dxfId="5181" priority="445">
      <formula>FIND("Conforter",J7)</formula>
    </cfRule>
    <cfRule type="expression" dxfId="5180" priority="444" stopIfTrue="1">
      <formula>ISTEXT(G7)</formula>
    </cfRule>
  </conditionalFormatting>
  <conditionalFormatting sqref="G9:H14">
    <cfRule type="expression" dxfId="5179" priority="414">
      <formula>FIND("Conforter",J9)</formula>
    </cfRule>
  </conditionalFormatting>
  <conditionalFormatting sqref="G11:H11">
    <cfRule type="expression" dxfId="5178" priority="43">
      <formula>FIND("Conforter",J11)</formula>
    </cfRule>
    <cfRule type="expression" dxfId="5177" priority="33">
      <formula>FIND("Conforter",J11)</formula>
    </cfRule>
  </conditionalFormatting>
  <conditionalFormatting sqref="G13:H15">
    <cfRule type="expression" dxfId="5176" priority="185">
      <formula>FIND("Conforter",J13)</formula>
    </cfRule>
  </conditionalFormatting>
  <conditionalFormatting sqref="G15:H15">
    <cfRule type="expression" dxfId="5175" priority="319">
      <formula>FIND("Conforter",J15)</formula>
    </cfRule>
  </conditionalFormatting>
  <conditionalFormatting sqref="G15:H17">
    <cfRule type="expression" dxfId="5174" priority="160" stopIfTrue="1">
      <formula>ISTEXT(G15)</formula>
    </cfRule>
  </conditionalFormatting>
  <conditionalFormatting sqref="G16:H16">
    <cfRule type="expression" dxfId="5173" priority="161">
      <formula>FIND("Conforter",J16)</formula>
    </cfRule>
  </conditionalFormatting>
  <conditionalFormatting sqref="G16:H17">
    <cfRule type="expression" dxfId="5172" priority="167">
      <formula>FIND("Conforter",J16)</formula>
    </cfRule>
  </conditionalFormatting>
  <conditionalFormatting sqref="G17:H17">
    <cfRule type="expression" dxfId="5171" priority="253">
      <formula>FIND("Conforter",J17)</formula>
    </cfRule>
  </conditionalFormatting>
  <conditionalFormatting sqref="G7:I7">
    <cfRule type="expression" dxfId="5170" priority="96" stopIfTrue="1">
      <formula>ISTEXT(G7)</formula>
    </cfRule>
  </conditionalFormatting>
  <conditionalFormatting sqref="G9:I14">
    <cfRule type="expression" dxfId="5169" priority="413" stopIfTrue="1">
      <formula>ISTEXT(G9)</formula>
    </cfRule>
  </conditionalFormatting>
  <conditionalFormatting sqref="G11:I11">
    <cfRule type="expression" dxfId="5168" priority="42" stopIfTrue="1">
      <formula>ISTEXT(G11)</formula>
    </cfRule>
    <cfRule type="expression" dxfId="5167" priority="32" stopIfTrue="1">
      <formula>ISTEXT(G11)</formula>
    </cfRule>
  </conditionalFormatting>
  <conditionalFormatting sqref="G13:I14">
    <cfRule type="expression" dxfId="5166" priority="184" stopIfTrue="1">
      <formula>ISTEXT(G13)</formula>
    </cfRule>
  </conditionalFormatting>
  <conditionalFormatting sqref="G15:I15">
    <cfRule type="expression" dxfId="5165" priority="314" stopIfTrue="1">
      <formula>ISTEXT(G15)</formula>
    </cfRule>
  </conditionalFormatting>
  <conditionalFormatting sqref="G16:I16">
    <cfRule type="expression" dxfId="5164" priority="162" stopIfTrue="1">
      <formula>ISTEXT(G16)</formula>
    </cfRule>
  </conditionalFormatting>
  <conditionalFormatting sqref="G17:I17">
    <cfRule type="expression" dxfId="5163" priority="248" stopIfTrue="1">
      <formula>ISTEXT(G17)</formula>
    </cfRule>
  </conditionalFormatting>
  <conditionalFormatting sqref="H7">
    <cfRule type="expression" dxfId="5162" priority="79">
      <formula>FIND("Réagir",J7)</formula>
    </cfRule>
    <cfRule type="expression" dxfId="5161" priority="78">
      <formula>FIND("Agir",J7)</formula>
    </cfRule>
    <cfRule type="expression" dxfId="5160" priority="77" stopIfTrue="1">
      <formula>ISTEXT(H7)</formula>
    </cfRule>
    <cfRule type="expression" dxfId="5159" priority="374">
      <formula>FIND("Conforter",J7)</formula>
    </cfRule>
  </conditionalFormatting>
  <conditionalFormatting sqref="H7:H14">
    <cfRule type="expression" dxfId="5158" priority="381" stopIfTrue="1">
      <formula>ISTEXT(H7)</formula>
    </cfRule>
    <cfRule type="expression" dxfId="5157" priority="382">
      <formula>FIND("Agir",J7)</formula>
    </cfRule>
    <cfRule type="expression" dxfId="5156" priority="383">
      <formula>FIND("Réagir",J7)</formula>
    </cfRule>
  </conditionalFormatting>
  <conditionalFormatting sqref="H15:H17">
    <cfRule type="expression" dxfId="5155" priority="143" stopIfTrue="1">
      <formula>ISTEXT(H15)</formula>
    </cfRule>
    <cfRule type="expression" dxfId="5154" priority="144">
      <formula>FIND("Agir",J15)</formula>
    </cfRule>
    <cfRule type="expression" dxfId="5153" priority="145">
      <formula>FIND("Réagir",J15)</formula>
    </cfRule>
  </conditionalFormatting>
  <conditionalFormatting sqref="I7 AG7:AG14 AM7:AM14 AQ7:AQ14 AV7:AY14 I8:J14">
    <cfRule type="containsText" dxfId="5152" priority="452" stopIfTrue="1" operator="containsText" text="Seconde">
      <formula>NOT(ISERROR(SEARCH("Seconde",I7)))</formula>
    </cfRule>
    <cfRule type="containsText" dxfId="5151" priority="453" stopIfTrue="1" operator="containsText" text="Terme">
      <formula>NOT(ISERROR(SEARCH("Terme",I7)))</formula>
    </cfRule>
  </conditionalFormatting>
  <conditionalFormatting sqref="I7">
    <cfRule type="expression" dxfId="5150" priority="98">
      <formula>FIND("Réagir",J7)</formula>
    </cfRule>
    <cfRule type="expression" dxfId="5149" priority="97">
      <formula>FIND("Agir",J7)</formula>
    </cfRule>
  </conditionalFormatting>
  <conditionalFormatting sqref="I7:I8">
    <cfRule type="expression" dxfId="5148" priority="110" stopIfTrue="1">
      <formula>ISTEXT(I7)</formula>
    </cfRule>
    <cfRule type="expression" dxfId="5147" priority="112">
      <formula>FIND("Réagir",J7)</formula>
    </cfRule>
    <cfRule type="expression" dxfId="5146" priority="111">
      <formula>FIND("Agir",J7)</formula>
    </cfRule>
  </conditionalFormatting>
  <conditionalFormatting sqref="I9:I14">
    <cfRule type="expression" dxfId="5145" priority="417">
      <formula>FIND("Réagir",J9)</formula>
    </cfRule>
    <cfRule type="expression" dxfId="5144" priority="416">
      <formula>FIND("Agir",J9)</formula>
    </cfRule>
  </conditionalFormatting>
  <conditionalFormatting sqref="I11">
    <cfRule type="expression" dxfId="5143" priority="36">
      <formula>FIND("Réagir",J11)</formula>
    </cfRule>
    <cfRule type="expression" dxfId="5142" priority="35">
      <formula>FIND("Agir",J11)</formula>
    </cfRule>
    <cfRule type="expression" dxfId="5141" priority="46">
      <formula>FIND("Réagir",J11)</formula>
    </cfRule>
    <cfRule type="expression" dxfId="5140" priority="45">
      <formula>FIND("Agir",J11)</formula>
    </cfRule>
  </conditionalFormatting>
  <conditionalFormatting sqref="I13:I14">
    <cfRule type="expression" dxfId="5139" priority="187">
      <formula>FIND("Agir",J13)</formula>
    </cfRule>
    <cfRule type="expression" dxfId="5138" priority="188">
      <formula>FIND("Réagir",J13)</formula>
    </cfRule>
  </conditionalFormatting>
  <conditionalFormatting sqref="I15">
    <cfRule type="expression" dxfId="5137" priority="330">
      <formula>FIND("Réagir",J15)</formula>
    </cfRule>
    <cfRule type="expression" dxfId="5136" priority="329">
      <formula>FIND("Agir",J15)</formula>
    </cfRule>
    <cfRule type="expression" dxfId="5135" priority="328" stopIfTrue="1">
      <formula>ISTEXT(I15)</formula>
    </cfRule>
    <cfRule type="expression" dxfId="5134" priority="315">
      <formula>FIND("Agir",J15)</formula>
    </cfRule>
    <cfRule type="expression" dxfId="5133" priority="316">
      <formula>FIND("Réagir",J15)</formula>
    </cfRule>
  </conditionalFormatting>
  <conditionalFormatting sqref="I16">
    <cfRule type="expression" dxfId="5132" priority="178">
      <formula>FIND("Réagir",J16)</formula>
    </cfRule>
    <cfRule type="expression" dxfId="5131" priority="176" stopIfTrue="1">
      <formula>ISTEXT(I16)</formula>
    </cfRule>
    <cfRule type="expression" dxfId="5130" priority="177">
      <formula>FIND("Agir",J16)</formula>
    </cfRule>
    <cfRule type="expression" dxfId="5129" priority="164">
      <formula>FIND("Réagir",J16)</formula>
    </cfRule>
    <cfRule type="expression" dxfId="5128" priority="163">
      <formula>FIND("Agir",J16)</formula>
    </cfRule>
  </conditionalFormatting>
  <conditionalFormatting sqref="I17">
    <cfRule type="expression" dxfId="5127" priority="263">
      <formula>FIND("Agir",J17)</formula>
    </cfRule>
    <cfRule type="expression" dxfId="5126" priority="264">
      <formula>FIND("Réagir",J17)</formula>
    </cfRule>
    <cfRule type="expression" dxfId="5125" priority="250">
      <formula>FIND("Réagir",J17)</formula>
    </cfRule>
    <cfRule type="expression" dxfId="5124" priority="249">
      <formula>FIND("Agir",J17)</formula>
    </cfRule>
    <cfRule type="expression" dxfId="5123" priority="262" stopIfTrue="1">
      <formula>ISTEXT(I17)</formula>
    </cfRule>
  </conditionalFormatting>
  <conditionalFormatting sqref="I5:J5 AA5 AG5 AM5 AQ5 AV5:AY5">
    <cfRule type="containsText" dxfId="5122" priority="17" stopIfTrue="1" operator="containsText" text="Terme">
      <formula>NOT(ISERROR(SEARCH("Terme",I5)))</formula>
    </cfRule>
    <cfRule type="containsText" dxfId="5121" priority="16" stopIfTrue="1" operator="containsText" text="Seconde">
      <formula>NOT(ISERROR(SEARCH("Seconde",I5)))</formula>
    </cfRule>
    <cfRule type="containsText" dxfId="5120" priority="15" stopIfTrue="1" operator="containsText" text="Première">
      <formula>NOT(ISERROR(SEARCH("Première",I5)))</formula>
    </cfRule>
  </conditionalFormatting>
  <conditionalFormatting sqref="I8:J14 AM7:AM14 AQ7:AQ14 AV7:AY14 AG7:AG14 I7">
    <cfRule type="containsText" dxfId="5119" priority="451" stopIfTrue="1" operator="containsText" text="Première">
      <formula>NOT(ISERROR(SEARCH("Première",I7)))</formula>
    </cfRule>
  </conditionalFormatting>
  <conditionalFormatting sqref="I15:J15 AG15 AM15 AQ15 AV15:AY15">
    <cfRule type="containsText" dxfId="5118" priority="327" stopIfTrue="1" operator="containsText" text="Terme">
      <formula>NOT(ISERROR(SEARCH("Terme",I15)))</formula>
    </cfRule>
    <cfRule type="containsText" dxfId="5117" priority="326" stopIfTrue="1" operator="containsText" text="Seconde">
      <formula>NOT(ISERROR(SEARCH("Seconde",I15)))</formula>
    </cfRule>
  </conditionalFormatting>
  <conditionalFormatting sqref="I15:J15 AM15 AQ15 AV15:AY15 AG15">
    <cfRule type="containsText" dxfId="5116" priority="325" stopIfTrue="1" operator="containsText" text="Première">
      <formula>NOT(ISERROR(SEARCH("Première",I15)))</formula>
    </cfRule>
  </conditionalFormatting>
  <conditionalFormatting sqref="I16:J16 AM16 AQ16 AV16:AY16 AA7:AA17 AG16">
    <cfRule type="containsText" dxfId="5115" priority="173" stopIfTrue="1" operator="containsText" text="Première">
      <formula>NOT(ISERROR(SEARCH("Première",I7)))</formula>
    </cfRule>
  </conditionalFormatting>
  <conditionalFormatting sqref="I17:J17 AG17 AM17 AQ17 AV17:AY17">
    <cfRule type="containsText" dxfId="5114" priority="261" stopIfTrue="1" operator="containsText" text="Terme">
      <formula>NOT(ISERROR(SEARCH("Terme",I17)))</formula>
    </cfRule>
    <cfRule type="containsText" dxfId="5113" priority="260" stopIfTrue="1" operator="containsText" text="Seconde">
      <formula>NOT(ISERROR(SEARCH("Seconde",I17)))</formula>
    </cfRule>
  </conditionalFormatting>
  <conditionalFormatting sqref="I17:J17 AM17 AQ17 AV17:AY17 AG17">
    <cfRule type="containsText" dxfId="5112" priority="259" stopIfTrue="1" operator="containsText" text="Première">
      <formula>NOT(ISERROR(SEARCH("Première",I17)))</formula>
    </cfRule>
  </conditionalFormatting>
  <conditionalFormatting sqref="J7:J14">
    <cfRule type="containsText" dxfId="5111" priority="409" stopIfTrue="1" operator="containsText" text="long">
      <formula>NOT(ISERROR(SEARCH("long",J7)))</formula>
    </cfRule>
    <cfRule type="containsText" dxfId="5110" priority="408" stopIfTrue="1" operator="containsText" text="moyen">
      <formula>NOT(ISERROR(SEARCH("moyen",J7)))</formula>
    </cfRule>
  </conditionalFormatting>
  <conditionalFormatting sqref="J7:J17">
    <cfRule type="containsText" dxfId="5109" priority="153" operator="containsText" text="Intervention prioritaire">
      <formula>NOT(ISERROR(SEARCH("Intervention prioritaire",J7)))</formula>
    </cfRule>
    <cfRule type="containsText" dxfId="5108" priority="154" stopIfTrue="1" operator="containsText" text="Non pertinent">
      <formula>NOT(ISERROR(SEARCH("Non pertinent",J7)))</formula>
    </cfRule>
    <cfRule type="containsText" dxfId="5107" priority="155" stopIfTrue="1" operator="containsText" text="consolidation">
      <formula>NOT(ISERROR(SEARCH("consolidation",J7)))</formula>
    </cfRule>
    <cfRule type="containsText" dxfId="5106" priority="156" stopIfTrue="1" operator="containsText" text="Non Prioritaire">
      <formula>NOT(ISERROR(SEARCH("Non Prioritaire",J7)))</formula>
    </cfRule>
    <cfRule type="containsText" dxfId="5105" priority="157" stopIfTrue="1" operator="containsText" text="Urgent">
      <formula>NOT(ISERROR(SEARCH("Urgent",J7)))</formula>
    </cfRule>
  </conditionalFormatting>
  <conditionalFormatting sqref="J8:J14">
    <cfRule type="containsText" dxfId="5104" priority="443" stopIfTrue="1" operator="containsText" text="Non">
      <formula>NOT(ISERROR(SEARCH("Non",J8)))</formula>
    </cfRule>
  </conditionalFormatting>
  <conditionalFormatting sqref="J15:J17">
    <cfRule type="containsText" dxfId="5103" priority="3" stopIfTrue="1" operator="containsText" text="consolidation">
      <formula>NOT(ISERROR(SEARCH("consolidation",J15)))</formula>
    </cfRule>
    <cfRule type="containsText" dxfId="5102" priority="4" stopIfTrue="1" operator="containsText" text="Non Prioritaire">
      <formula>NOT(ISERROR(SEARCH("Non Prioritaire",J15)))</formula>
    </cfRule>
    <cfRule type="containsText" dxfId="5101" priority="5" stopIfTrue="1" operator="containsText" text="Urgent">
      <formula>NOT(ISERROR(SEARCH("Urgent",J15)))</formula>
    </cfRule>
    <cfRule type="containsText" dxfId="5100" priority="6" stopIfTrue="1" operator="containsText" text="moyen">
      <formula>NOT(ISERROR(SEARCH("moyen",J15)))</formula>
    </cfRule>
    <cfRule type="containsText" dxfId="5099" priority="7" stopIfTrue="1" operator="containsText" text="long">
      <formula>NOT(ISERROR(SEARCH("long",J15)))</formula>
    </cfRule>
    <cfRule type="containsText" dxfId="5098" priority="8" stopIfTrue="1" operator="containsText" text="Non">
      <formula>NOT(ISERROR(SEARCH("Non",J15)))</formula>
    </cfRule>
    <cfRule type="containsText" dxfId="5097" priority="9" stopIfTrue="1" operator="containsText" text="Première">
      <formula>NOT(ISERROR(SEARCH("Première",J15)))</formula>
    </cfRule>
    <cfRule type="containsText" dxfId="5096" priority="10" stopIfTrue="1" operator="containsText" text="Seconde">
      <formula>NOT(ISERROR(SEARCH("Seconde",J15)))</formula>
    </cfRule>
    <cfRule type="containsText" dxfId="5095" priority="11" stopIfTrue="1" operator="containsText" text="Terme">
      <formula>NOT(ISERROR(SEARCH("Terme",J15)))</formula>
    </cfRule>
    <cfRule type="containsText" dxfId="5094" priority="2" stopIfTrue="1" operator="containsText" text="Non pertinent">
      <formula>NOT(ISERROR(SEARCH("Non pertinent",J15)))</formula>
    </cfRule>
    <cfRule type="containsText" dxfId="5093" priority="1" operator="containsText" text="Intervention prioritaire">
      <formula>NOT(ISERROR(SEARCH("Intervention prioritaire",J15)))</formula>
    </cfRule>
    <cfRule type="containsText" dxfId="5092" priority="158" stopIfTrue="1" operator="containsText" text="long">
      <formula>NOT(ISERROR(SEARCH("long",J15)))</formula>
    </cfRule>
    <cfRule type="containsText" dxfId="5091" priority="159" stopIfTrue="1" operator="containsText" text="long">
      <formula>NOT(ISERROR(SEARCH("long",J15)))</formula>
    </cfRule>
    <cfRule type="containsText" dxfId="5090" priority="165" stopIfTrue="1" operator="containsText" text="Non">
      <formula>NOT(ISERROR(SEARCH("Non",J15)))</formula>
    </cfRule>
  </conditionalFormatting>
  <conditionalFormatting sqref="AA7">
    <cfRule type="expression" dxfId="5089" priority="62" stopIfTrue="1">
      <formula>ISTEXT(AA7)</formula>
    </cfRule>
    <cfRule type="expression" dxfId="5088" priority="63">
      <formula>FIND("Agir",AV7)</formula>
    </cfRule>
    <cfRule type="expression" dxfId="5087" priority="64">
      <formula>FIND("Réagir",AV7)</formula>
    </cfRule>
  </conditionalFormatting>
  <conditionalFormatting sqref="AA7:AA17 I16:J16 AG16 AM16 AQ16 AV16:AY16">
    <cfRule type="containsText" dxfId="5086" priority="174" stopIfTrue="1" operator="containsText" text="Seconde">
      <formula>NOT(ISERROR(SEARCH("Seconde",I7)))</formula>
    </cfRule>
    <cfRule type="containsText" dxfId="5085" priority="175" stopIfTrue="1" operator="containsText" text="Terme">
      <formula>NOT(ISERROR(SEARCH("Terme",I7)))</formula>
    </cfRule>
  </conditionalFormatting>
  <conditionalFormatting sqref="AA7:AA17">
    <cfRule type="expression" dxfId="5084" priority="129">
      <formula>FIND("Agir",AV7)</formula>
    </cfRule>
    <cfRule type="expression" dxfId="5083" priority="130">
      <formula>FIND("Réagir",AV7)</formula>
    </cfRule>
    <cfRule type="expression" dxfId="5082" priority="128" stopIfTrue="1">
      <formula>ISTEXT(AA7)</formula>
    </cfRule>
  </conditionalFormatting>
  <conditionalFormatting sqref="AG7 AM7 AQ7 AV7">
    <cfRule type="expression" dxfId="5081" priority="60">
      <formula>FIND("Agir",#REF!)</formula>
    </cfRule>
    <cfRule type="expression" dxfId="5080" priority="61">
      <formula>FIND("Réagir",#REF!)</formula>
    </cfRule>
  </conditionalFormatting>
  <conditionalFormatting sqref="AG7">
    <cfRule type="expression" dxfId="5079" priority="50" stopIfTrue="1">
      <formula>ISTEXT(AG7)</formula>
    </cfRule>
    <cfRule type="expression" dxfId="5078" priority="51">
      <formula>FIND("Agir",#REF!)</formula>
    </cfRule>
    <cfRule type="expression" dxfId="5077" priority="52">
      <formula>FIND("Réagir",#REF!)</formula>
    </cfRule>
  </conditionalFormatting>
  <conditionalFormatting sqref="AG7:AG14 AM7:AM14 AQ7:AQ14 AV7:AV14">
    <cfRule type="expression" dxfId="5076" priority="345">
      <formula>FIND("Réagir",#REF!)</formula>
    </cfRule>
    <cfRule type="expression" dxfId="5075" priority="344">
      <formula>FIND("Agir",#REF!)</formula>
    </cfRule>
  </conditionalFormatting>
  <conditionalFormatting sqref="AG7:AG15 AM15 AQ15 AV15">
    <cfRule type="expression" dxfId="5074" priority="278">
      <formula>FIND("Agir",#REF!)</formula>
    </cfRule>
    <cfRule type="expression" dxfId="5073" priority="279">
      <formula>FIND("Réagir",#REF!)</formula>
    </cfRule>
  </conditionalFormatting>
  <conditionalFormatting sqref="AG15:AG17 AM16 AQ16 AV16">
    <cfRule type="expression" dxfId="5072" priority="127">
      <formula>FIND("Réagir",#REF!)</formula>
    </cfRule>
    <cfRule type="expression" dxfId="5071" priority="126">
      <formula>FIND("Agir",#REF!)</formula>
    </cfRule>
  </conditionalFormatting>
  <conditionalFormatting sqref="AG16">
    <cfRule type="expression" dxfId="5070" priority="116" stopIfTrue="1">
      <formula>ISTEXT(AG16)</formula>
    </cfRule>
    <cfRule type="expression" dxfId="5069" priority="118">
      <formula>FIND("Réagir",#REF!)</formula>
    </cfRule>
    <cfRule type="expression" dxfId="5068" priority="117">
      <formula>FIND("Agir",#REF!)</formula>
    </cfRule>
  </conditionalFormatting>
  <conditionalFormatting sqref="AG17 AM17 AQ17 AV17">
    <cfRule type="expression" dxfId="5067" priority="212">
      <formula>FIND("Agir",#REF!)</formula>
    </cfRule>
    <cfRule type="expression" dxfId="5066" priority="213">
      <formula>FIND("Réagir",#REF!)</formula>
    </cfRule>
  </conditionalFormatting>
  <conditionalFormatting sqref="AM7 AQ7 AV7 AG7">
    <cfRule type="expression" dxfId="5065" priority="59" stopIfTrue="1">
      <formula>ISTEXT(AG7)</formula>
    </cfRule>
  </conditionalFormatting>
  <conditionalFormatting sqref="AM7 AQ7 AV7">
    <cfRule type="expression" dxfId="5064" priority="57">
      <formula>FIND("Agir",#REF!)</formula>
    </cfRule>
    <cfRule type="expression" dxfId="5063" priority="58">
      <formula>FIND("Réagir",#REF!)</formula>
    </cfRule>
    <cfRule type="expression" dxfId="5062" priority="73">
      <formula>FIND("Réagir",#REF!)</formula>
    </cfRule>
    <cfRule type="expression" dxfId="5061" priority="72">
      <formula>FIND("Agir",#REF!)</formula>
    </cfRule>
  </conditionalFormatting>
  <conditionalFormatting sqref="AM7:AM14 AQ7:AQ14 AV7:AV14 AG7:AG14">
    <cfRule type="expression" dxfId="5060" priority="343" stopIfTrue="1">
      <formula>ISTEXT(AG7)</formula>
    </cfRule>
  </conditionalFormatting>
  <conditionalFormatting sqref="AM7:AM14 AQ7:AQ14 AV7:AV14">
    <cfRule type="expression" dxfId="5059" priority="376">
      <formula>FIND("Agir",#REF!)</formula>
    </cfRule>
    <cfRule type="expression" dxfId="5058" priority="377">
      <formula>FIND("Réagir",#REF!)</formula>
    </cfRule>
  </conditionalFormatting>
  <conditionalFormatting sqref="AM7:AM15 AQ7:AQ15 AV7:AV15">
    <cfRule type="expression" dxfId="5057" priority="291">
      <formula>FIND("Réagir",#REF!)</formula>
    </cfRule>
    <cfRule type="expression" dxfId="5056" priority="290">
      <formula>FIND("Agir",#REF!)</formula>
    </cfRule>
  </conditionalFormatting>
  <conditionalFormatting sqref="AM15 AQ15 AV15 AG7:AG15">
    <cfRule type="expression" dxfId="5055" priority="277" stopIfTrue="1">
      <formula>ISTEXT(AG7)</formula>
    </cfRule>
  </conditionalFormatting>
  <conditionalFormatting sqref="AM15:AM17 AQ15:AQ17 AV15:AV17">
    <cfRule type="expression" dxfId="5054" priority="139">
      <formula>FIND("Réagir",#REF!)</formula>
    </cfRule>
    <cfRule type="expression" dxfId="5053" priority="138">
      <formula>FIND("Agir",#REF!)</formula>
    </cfRule>
  </conditionalFormatting>
  <conditionalFormatting sqref="AM16 AQ16 AV16 AG15:AG17">
    <cfRule type="expression" dxfId="5052" priority="125" stopIfTrue="1">
      <formula>ISTEXT(AG15)</formula>
    </cfRule>
  </conditionalFormatting>
  <conditionalFormatting sqref="AM16 AQ16 AV16">
    <cfRule type="expression" dxfId="5051" priority="124">
      <formula>FIND("Réagir",#REF!)</formula>
    </cfRule>
    <cfRule type="expression" dxfId="5050" priority="123">
      <formula>FIND("Agir",#REF!)</formula>
    </cfRule>
  </conditionalFormatting>
  <conditionalFormatting sqref="AM17 AQ17 AV17 AG17">
    <cfRule type="expression" dxfId="5049" priority="211" stopIfTrue="1">
      <formula>ISTEXT(AG17)</formula>
    </cfRule>
  </conditionalFormatting>
  <conditionalFormatting sqref="AM17 AQ17 AV17">
    <cfRule type="expression" dxfId="5048" priority="224">
      <formula>FIND("Agir",#REF!)</formula>
    </cfRule>
    <cfRule type="expression" dxfId="5047" priority="225">
      <formula>FIND("Réagir",#REF!)</formula>
    </cfRule>
  </conditionalFormatting>
  <conditionalFormatting sqref="AQ7 AM7 AV7">
    <cfRule type="expression" dxfId="5046" priority="71" stopIfTrue="1">
      <formula>ISTEXT(AM7)</formula>
    </cfRule>
  </conditionalFormatting>
  <conditionalFormatting sqref="AQ7">
    <cfRule type="expression" dxfId="5045" priority="65" stopIfTrue="1">
      <formula>ISTEXT(AQ7)</formula>
    </cfRule>
    <cfRule type="expression" dxfId="5044" priority="70">
      <formula>FIND("Réagir",AV7)</formula>
    </cfRule>
    <cfRule type="expression" dxfId="5043" priority="69">
      <formula>FIND("Agir",AV7)</formula>
    </cfRule>
    <cfRule type="expression" dxfId="5042" priority="68" stopIfTrue="1">
      <formula>ISTEXT(AQ7)</formula>
    </cfRule>
    <cfRule type="expression" dxfId="5041" priority="67">
      <formula>FIND("Réagir",AV7)</formula>
    </cfRule>
    <cfRule type="expression" dxfId="5040" priority="66">
      <formula>FIND("Agir",AV7)</formula>
    </cfRule>
  </conditionalFormatting>
  <conditionalFormatting sqref="AQ7:AQ14 AM7:AM14 AV7:AV14">
    <cfRule type="expression" dxfId="5039" priority="375" stopIfTrue="1">
      <formula>ISTEXT(AM7)</formula>
    </cfRule>
  </conditionalFormatting>
  <conditionalFormatting sqref="AQ7:AQ14">
    <cfRule type="expression" dxfId="5038" priority="371">
      <formula>FIND("Agir",AV7)</formula>
    </cfRule>
    <cfRule type="expression" dxfId="5037" priority="372">
      <formula>FIND("Réagir",AV7)</formula>
    </cfRule>
    <cfRule type="expression" dxfId="5036" priority="370" stopIfTrue="1">
      <formula>ISTEXT(AQ7)</formula>
    </cfRule>
  </conditionalFormatting>
  <conditionalFormatting sqref="AQ7:AQ15 AM7:AM15 AV7:AV15">
    <cfRule type="expression" dxfId="5035" priority="289" stopIfTrue="1">
      <formula>ISTEXT(AM7)</formula>
    </cfRule>
  </conditionalFormatting>
  <conditionalFormatting sqref="AQ8:AQ14">
    <cfRule type="expression" dxfId="5034" priority="349" stopIfTrue="1">
      <formula>ISTEXT(AQ8)</formula>
    </cfRule>
    <cfRule type="expression" dxfId="5033" priority="350">
      <formula>FIND("Agir",AV8)</formula>
    </cfRule>
    <cfRule type="expression" dxfId="5032" priority="351">
      <formula>FIND("Réagir",AV8)</formula>
    </cfRule>
  </conditionalFormatting>
  <conditionalFormatting sqref="AQ11">
    <cfRule type="expression" dxfId="5031" priority="29">
      <formula>FIND("Réagir",AV11)</formula>
    </cfRule>
    <cfRule type="expression" dxfId="5030" priority="28">
      <formula>FIND("Agir",AV11)</formula>
    </cfRule>
    <cfRule type="expression" dxfId="5029" priority="38">
      <formula>FIND("Agir",AV11)</formula>
    </cfRule>
    <cfRule type="expression" dxfId="5028" priority="39">
      <formula>FIND("Réagir",AV11)</formula>
    </cfRule>
    <cfRule type="expression" dxfId="5027" priority="37" stopIfTrue="1">
      <formula>ISTEXT(AQ11)</formula>
    </cfRule>
    <cfRule type="expression" dxfId="5026" priority="27" stopIfTrue="1">
      <formula>ISTEXT(AQ11)</formula>
    </cfRule>
  </conditionalFormatting>
  <conditionalFormatting sqref="AQ13:AQ14">
    <cfRule type="expression" dxfId="5025" priority="180">
      <formula>FIND("Agir",AV13)</formula>
    </cfRule>
    <cfRule type="expression" dxfId="5024" priority="181">
      <formula>FIND("Réagir",AV13)</formula>
    </cfRule>
  </conditionalFormatting>
  <conditionalFormatting sqref="AQ13:AQ17 AM15:AM17 AV15:AV17">
    <cfRule type="expression" dxfId="5023" priority="137" stopIfTrue="1">
      <formula>ISTEXT(AM13)</formula>
    </cfRule>
  </conditionalFormatting>
  <conditionalFormatting sqref="AQ15">
    <cfRule type="expression" dxfId="5022" priority="285">
      <formula>FIND("Réagir",AV15)</formula>
    </cfRule>
    <cfRule type="expression" dxfId="5021" priority="288">
      <formula>FIND("Réagir",AV15)</formula>
    </cfRule>
    <cfRule type="expression" dxfId="5020" priority="287">
      <formula>FIND("Agir",AV15)</formula>
    </cfRule>
    <cfRule type="expression" dxfId="5019" priority="286" stopIfTrue="1">
      <formula>ISTEXT(AQ15)</formula>
    </cfRule>
    <cfRule type="expression" dxfId="5018" priority="284">
      <formula>FIND("Agir",AV15)</formula>
    </cfRule>
    <cfRule type="expression" dxfId="5017" priority="283" stopIfTrue="1">
      <formula>ISTEXT(AQ15)</formula>
    </cfRule>
  </conditionalFormatting>
  <conditionalFormatting sqref="AQ16">
    <cfRule type="expression" dxfId="5016" priority="135">
      <formula>FIND("Agir",AV16)</formula>
    </cfRule>
    <cfRule type="expression" dxfId="5015" priority="134" stopIfTrue="1">
      <formula>ISTEXT(AQ16)</formula>
    </cfRule>
    <cfRule type="expression" dxfId="5014" priority="133">
      <formula>FIND("Réagir",AV16)</formula>
    </cfRule>
    <cfRule type="expression" dxfId="5013" priority="132">
      <formula>FIND("Agir",AV16)</formula>
    </cfRule>
    <cfRule type="expression" dxfId="5012" priority="136">
      <formula>FIND("Réagir",AV16)</formula>
    </cfRule>
    <cfRule type="expression" dxfId="5011" priority="131" stopIfTrue="1">
      <formula>ISTEXT(AQ16)</formula>
    </cfRule>
  </conditionalFormatting>
  <conditionalFormatting sqref="AQ17 AM17 AV17">
    <cfRule type="expression" dxfId="5010" priority="223" stopIfTrue="1">
      <formula>ISTEXT(AM17)</formula>
    </cfRule>
  </conditionalFormatting>
  <conditionalFormatting sqref="AQ17">
    <cfRule type="expression" dxfId="5009" priority="219">
      <formula>FIND("Réagir",AV17)</formula>
    </cfRule>
    <cfRule type="expression" dxfId="5008" priority="221">
      <formula>FIND("Agir",AV17)</formula>
    </cfRule>
    <cfRule type="expression" dxfId="5007" priority="222">
      <formula>FIND("Réagir",AV17)</formula>
    </cfRule>
    <cfRule type="expression" dxfId="5006" priority="217" stopIfTrue="1">
      <formula>ISTEXT(AQ17)</formula>
    </cfRule>
    <cfRule type="expression" dxfId="5005" priority="220" stopIfTrue="1">
      <formula>ISTEXT(AQ17)</formula>
    </cfRule>
    <cfRule type="expression" dxfId="5004" priority="218">
      <formula>FIND("Agir",AV17)</formula>
    </cfRule>
  </conditionalFormatting>
  <conditionalFormatting sqref="AV7 AM7 AQ7">
    <cfRule type="expression" dxfId="5003" priority="56" stopIfTrue="1">
      <formula>ISTEXT(AM7)</formula>
    </cfRule>
  </conditionalFormatting>
  <conditionalFormatting sqref="AV16 AM16 AQ16">
    <cfRule type="expression" dxfId="5002" priority="122" stopIfTrue="1">
      <formula>ISTEXT(AM16)</formula>
    </cfRule>
  </conditionalFormatting>
  <conditionalFormatting sqref="AV7:AY7">
    <cfRule type="expression" dxfId="5001" priority="48">
      <formula>FIND("Agir",#REF!)</formula>
    </cfRule>
    <cfRule type="expression" dxfId="5000" priority="47" stopIfTrue="1">
      <formula>ISTEXT(AV7)</formula>
    </cfRule>
    <cfRule type="expression" dxfId="4999" priority="49">
      <formula>FIND("Réagir",#REF!)</formula>
    </cfRule>
  </conditionalFormatting>
  <conditionalFormatting sqref="AV7:AY17">
    <cfRule type="expression" dxfId="4998" priority="113" stopIfTrue="1">
      <formula>ISTEXT(AV7)</formula>
    </cfRule>
    <cfRule type="expression" dxfId="4997" priority="115">
      <formula>FIND("Réagir",#REF!)</formula>
    </cfRule>
    <cfRule type="expression" dxfId="4996" priority="114">
      <formula>FIND("Agir",#REF!)</formula>
    </cfRule>
  </conditionalFormatting>
  <conditionalFormatting sqref="AW4:AX4">
    <cfRule type="containsText" dxfId="4995" priority="14" stopIfTrue="1" operator="containsText" text="Terme">
      <formula>NOT(ISERROR(SEARCH("Terme",AW4)))</formula>
    </cfRule>
    <cfRule type="containsText" dxfId="4994" priority="13" stopIfTrue="1" operator="containsText" text="Seconde">
      <formula>NOT(ISERROR(SEARCH("Seconde",AW4)))</formula>
    </cfRule>
    <cfRule type="containsText" dxfId="4993" priority="12" stopIfTrue="1" operator="containsText" text="Première">
      <formula>NOT(ISERROR(SEARCH("Première",AW4)))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7" xr:uid="{00000000-0002-0000-0E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7" xr:uid="{00000000-0002-0000-0E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7" xr:uid="{00000000-0002-0000-0E00-000002000000}">
      <formula1>$M$1:$P$1</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AY11"/>
  <sheetViews>
    <sheetView zoomScale="70" zoomScaleNormal="70" workbookViewId="0">
      <selection activeCell="B2" sqref="B2:G2"/>
    </sheetView>
  </sheetViews>
  <sheetFormatPr defaultColWidth="10.7109375" defaultRowHeight="11.45"/>
  <cols>
    <col min="1" max="1" width="1.42578125" style="205" customWidth="1"/>
    <col min="2" max="2" width="5.5703125" style="297" bestFit="1"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297</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61" t="s">
        <v>62</v>
      </c>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3"/>
    </row>
    <row r="7" spans="1:51" s="233" customFormat="1" ht="114" customHeight="1">
      <c r="A7" s="226"/>
      <c r="B7" s="260" t="s">
        <v>298</v>
      </c>
      <c r="C7" s="194" t="s">
        <v>299</v>
      </c>
      <c r="D7" s="85"/>
      <c r="E7" s="86"/>
      <c r="F7" s="87"/>
      <c r="G7" s="87"/>
      <c r="H7" s="88"/>
      <c r="I7" s="88"/>
      <c r="J7" s="228" t="str">
        <f>S7</f>
        <v/>
      </c>
      <c r="K7" s="229">
        <f>E7*10+F7</f>
        <v>0</v>
      </c>
      <c r="L7" s="229" t="b">
        <f>OR(K7=31)</f>
        <v>0</v>
      </c>
      <c r="M7" s="229" t="b">
        <f>OR(K7=21,K7=32)</f>
        <v>0</v>
      </c>
      <c r="N7" s="229" t="b">
        <f>OR(K7=22,K7=33)</f>
        <v>0</v>
      </c>
      <c r="O7" s="229" t="b">
        <f>OR(K7=11,K7=12)</f>
        <v>0</v>
      </c>
      <c r="P7" s="229" t="b">
        <f>OR(K7=23,K7=34)</f>
        <v>0</v>
      </c>
      <c r="Q7" s="229" t="b">
        <f>OR(K7=13,K7=14,K7=24)</f>
        <v>0</v>
      </c>
      <c r="R7" s="229" t="b">
        <f>OR(K7=1,K7=2,K7=3,K7=4)</f>
        <v>0</v>
      </c>
      <c r="S7" s="230" t="str">
        <f>IF(COUNTA(E7:F7)&lt;2,"",(IF(L7=TRUE,$L$5,IF(M7=TRUE,$M$5,IF(N7=TRUE,$N$5,IF(O7=TRUE,$O$5,IF(P7=TRUE,$P$5,IF(Q7=TRUE,$Q$5,IF(R7=TRUE,$R$5,0)))))))))</f>
        <v/>
      </c>
      <c r="T7" s="231" t="str">
        <f>IF(COUNTA(E7:F7)&lt;2,"",(IF(L7=TRUE,6,IF(M7=TRUE,5,IF(N7=TRUE,4,IF(O7=TRUE,3,IF(P7=TRUE,2,IF(Q7=TRUE,1,IF(R7=TRUE,0,0)))))))))</f>
        <v/>
      </c>
      <c r="U7" s="232" t="e">
        <f>T7*10+H7</f>
        <v>#VALUE!</v>
      </c>
      <c r="V7" s="229" t="e">
        <f>OR(U7=61,U7=62,U7=63)</f>
        <v>#VALUE!</v>
      </c>
      <c r="W7" s="229" t="e">
        <f>OR(U7=51,U7=52)</f>
        <v>#VALUE!</v>
      </c>
      <c r="X7" s="229" t="e">
        <f>OR(U7=31,U7=41,U7=42,U7=53)</f>
        <v>#VALUE!</v>
      </c>
      <c r="Y7" s="229" t="e">
        <f>OR(U7=21,U7=32)</f>
        <v>#VALUE!</v>
      </c>
      <c r="Z7" s="229" t="e">
        <f>AND(V7=FALSE,W7=FALSE,X7=FALSE,Y7=FALSE)</f>
        <v>#VALUE!</v>
      </c>
      <c r="AA7" s="115" t="str">
        <f>IF(COUNTA(E7:F7:H7)&lt;3,"",(IF(V7=TRUE,$V$5,IF(W7=TRUE,$W$5,IF(X7=TRUE,$X$5,IF(Y7=TRUE,$Y$5,"Non"))))))</f>
        <v/>
      </c>
      <c r="AB7" s="229" t="e">
        <f>OR(U7=61,U7=62,U7=51,U7=52)</f>
        <v>#VALUE!</v>
      </c>
      <c r="AC7" s="229" t="e">
        <f>OR(U7=41,U7=42)</f>
        <v>#VALUE!</v>
      </c>
      <c r="AD7" s="229" t="e">
        <f>OR(U7=31,U7=32,U7=63,U7=64,U7=53,U7=54,)</f>
        <v>#VALUE!</v>
      </c>
      <c r="AE7" s="229" t="e">
        <f>OR(U7=21,U7=22,)</f>
        <v>#VALUE!</v>
      </c>
      <c r="AF7" s="229" t="e">
        <f>OR(U7=11,U7=12,U7=13,U7=23,)</f>
        <v>#VALUE!</v>
      </c>
      <c r="AG7" s="115" t="str">
        <f>IF(COUNTA(E7:F7:H7)&lt;3,"",(IF(AB7=TRUE,$AB$5,IF(AC7=TRUE,$AC$5,IF(AD7=TRUE,$AD$5,IF(AE7=TRUE,$AE$5,IF(AF7=TRUE,$AF$5,"Aucune")))))))</f>
        <v/>
      </c>
      <c r="AH7" s="229" t="e">
        <f>OR(U7=62,U7=52,U7=42)</f>
        <v>#VALUE!</v>
      </c>
      <c r="AI7" s="229" t="e">
        <f>OR(U7=63,U7=53,U7=43,U7=64,U7=54)</f>
        <v>#VALUE!</v>
      </c>
      <c r="AJ7" s="229" t="e">
        <f>OR(U7=61,U7=51,U7=41)</f>
        <v>#VALUE!</v>
      </c>
      <c r="AK7" s="229" t="e">
        <f>OR(U7=44,U7=32,U7=33,U7=34)</f>
        <v>#VALUE!</v>
      </c>
      <c r="AL7" s="229" t="e">
        <f>OR(U7=22,U7=23,U7=24,U7=12,U7=13,U7=14)</f>
        <v>#VALUE!</v>
      </c>
      <c r="AM7" s="115" t="str">
        <f>IF(COUNTA(E7:F7:H7)&lt;3,"",(IF(AH7=TRUE,$AH$5,IF(AI7=TRUE,$AI$5,IF(AJ7=TRUE,$AJ$5,IF(AK7=TRUE,$AK$5,IF(AL7=TRUE,$AL$5,"Aucune")))))))</f>
        <v/>
      </c>
      <c r="AN7" s="229" t="e">
        <f>OR(U7=61,U7=62,U7=63,U7=51,U7=52,U7=53)</f>
        <v>#VALUE!</v>
      </c>
      <c r="AO7" s="229" t="e">
        <f>OR(U7=41,U7=42,U7=43,U7=31,U7=32,U7=33)</f>
        <v>#VALUE!</v>
      </c>
      <c r="AP7" s="229" t="e">
        <f>OR(U7=21,U7=22,U7=23,U7=11,U7=12,U7=13)</f>
        <v>#VALUE!</v>
      </c>
      <c r="AQ7" s="115" t="str">
        <f>IF(COUNTA(E7:F7:H7)&lt;3,"",(IF(AN7=TRUE,$AN$5,IF(AO7=TRUE,$AO$5,IF(AP7=TRUE,$AP$5,"Aucune action requise")))))</f>
        <v/>
      </c>
      <c r="AR7" s="229" t="e">
        <f>OR(U7=61,U7=51,U7=41,U7=31,U7=21)</f>
        <v>#VALUE!</v>
      </c>
      <c r="AS7" s="229" t="e">
        <f>OR(U7=62,U7=52,U7=42,U7=32,U7=22,U7=63,U7=53)</f>
        <v>#VALUE!</v>
      </c>
      <c r="AT7" s="229" t="e">
        <f>OR(U7=43,U7=33,U7=23,U7=34,U7=24)</f>
        <v>#VALUE!</v>
      </c>
      <c r="AU7" s="229" t="e">
        <f>OR(U7=64,U7=54,U7=44)</f>
        <v>#VALUE!</v>
      </c>
      <c r="AV7" s="115" t="str">
        <f>IF(COUNTA(E7:F7:H7)&lt;3,"",(IF(AR7=TRUE,$AR$5,IF(AS7=TRUE,$AS$5,IF(AT7=TRUE,$AT$5,IF(AU7=TRUE,$AU$5,"Aucun"))))))</f>
        <v/>
      </c>
      <c r="AW7" s="116"/>
      <c r="AX7" s="89"/>
      <c r="AY7" s="117"/>
    </row>
    <row r="8" spans="1:51" s="233" customFormat="1" ht="114" customHeight="1">
      <c r="A8" s="226"/>
      <c r="B8" s="471" t="s">
        <v>300</v>
      </c>
      <c r="C8" s="472" t="s">
        <v>301</v>
      </c>
      <c r="D8" s="457"/>
      <c r="E8" s="458"/>
      <c r="F8" s="459"/>
      <c r="G8" s="459"/>
      <c r="H8" s="460"/>
      <c r="I8" s="460"/>
      <c r="J8" s="461" t="str">
        <f t="shared" ref="J8" si="0">S8</f>
        <v/>
      </c>
      <c r="K8" s="462">
        <f t="shared" ref="K8" si="1">E8*10+F8</f>
        <v>0</v>
      </c>
      <c r="L8" s="462" t="b">
        <f t="shared" ref="L8" si="2">OR(K8=31)</f>
        <v>0</v>
      </c>
      <c r="M8" s="462" t="b">
        <f t="shared" ref="M8" si="3">OR(K8=21,K8=32)</f>
        <v>0</v>
      </c>
      <c r="N8" s="462" t="b">
        <f t="shared" ref="N8" si="4">OR(K8=22,K8=33)</f>
        <v>0</v>
      </c>
      <c r="O8" s="462" t="b">
        <f t="shared" ref="O8" si="5">OR(K8=11,K8=12)</f>
        <v>0</v>
      </c>
      <c r="P8" s="462" t="b">
        <f t="shared" ref="P8" si="6">OR(K8=23,K8=34)</f>
        <v>0</v>
      </c>
      <c r="Q8" s="462" t="b">
        <f t="shared" ref="Q8" si="7">OR(K8=13,K8=14,K8=24)</f>
        <v>0</v>
      </c>
      <c r="R8" s="462" t="b">
        <f t="shared" ref="R8" si="8">OR(K8=1,K8=2,K8=3,K8=4)</f>
        <v>0</v>
      </c>
      <c r="S8" s="463" t="str">
        <f>IF(COUNTA(E8:F8)&lt;2,"",(IF(L8=TRUE,$L$5,IF(M8=TRUE,$M$5,IF(N8=TRUE,$N$5,IF(O8=TRUE,$O$5,IF(P8=TRUE,$P$5,IF(Q8=TRUE,$Q$5,IF(R8=TRUE,$R$5,0)))))))))</f>
        <v/>
      </c>
      <c r="T8" s="464" t="str">
        <f>IF(COUNTA(E8:F8)&lt;2,"",(IF(L8=TRUE,6,IF(M8=TRUE,5,IF(N8=TRUE,4,IF(O8=TRUE,3,IF(P8=TRUE,2,IF(Q8=TRUE,1,IF(R8=TRUE,0,0)))))))))</f>
        <v/>
      </c>
      <c r="U8" s="465" t="e">
        <f>T8*10+H8</f>
        <v>#VALUE!</v>
      </c>
      <c r="V8" s="462" t="e">
        <f t="shared" ref="V8" si="9">OR(U8=61,U8=62,U8=63)</f>
        <v>#VALUE!</v>
      </c>
      <c r="W8" s="462" t="e">
        <f t="shared" ref="W8" si="10">OR(U8=51,U8=52)</f>
        <v>#VALUE!</v>
      </c>
      <c r="X8" s="462" t="e">
        <f t="shared" ref="X8" si="11">OR(U8=31,U8=41,U8=42,U8=53)</f>
        <v>#VALUE!</v>
      </c>
      <c r="Y8" s="462" t="e">
        <f t="shared" ref="Y8" si="12">OR(U8=21,U8=32)</f>
        <v>#VALUE!</v>
      </c>
      <c r="Z8" s="462" t="e">
        <f t="shared" ref="Z8" si="13">AND(V8=FALSE,W8=FALSE,X8=FALSE,Y8=FALSE)</f>
        <v>#VALUE!</v>
      </c>
      <c r="AA8" s="466" t="str">
        <f>IF(COUNTA(E8:F8:H8)&lt;3,"",(IF(V8=TRUE,$V$5,IF(W8=TRUE,$W$5,IF(X8=TRUE,$X$5,IF(Y8=TRUE,$Y$5,"Non"))))))</f>
        <v/>
      </c>
      <c r="AB8" s="462" t="e">
        <f t="shared" ref="AB8" si="14">OR(U8=61,U8=62,U8=51,U8=52)</f>
        <v>#VALUE!</v>
      </c>
      <c r="AC8" s="462" t="e">
        <f t="shared" ref="AC8" si="15">OR(U8=41,U8=42)</f>
        <v>#VALUE!</v>
      </c>
      <c r="AD8" s="462" t="e">
        <f t="shared" ref="AD8" si="16">OR(U8=31,U8=32,U8=63,U8=64,U8=53,U8=54,)</f>
        <v>#VALUE!</v>
      </c>
      <c r="AE8" s="462" t="e">
        <f t="shared" ref="AE8" si="17">OR(U8=21,U8=22,)</f>
        <v>#VALUE!</v>
      </c>
      <c r="AF8" s="462" t="e">
        <f t="shared" ref="AF8" si="18">OR(U8=11,U8=12,U8=13,U8=23,)</f>
        <v>#VALUE!</v>
      </c>
      <c r="AG8" s="466" t="str">
        <f>IF(COUNTA(E8:F8:H8)&lt;3,"",(IF(AB8=TRUE,$AB$5,IF(AC8=TRUE,$AC$5,IF(AD8=TRUE,$AD$5,IF(AE8=TRUE,$AE$5,IF(AF8=TRUE,$AF$5,"Aucune")))))))</f>
        <v/>
      </c>
      <c r="AH8" s="462" t="e">
        <f t="shared" ref="AH8" si="19">OR(U8=62,U8=52,U8=42)</f>
        <v>#VALUE!</v>
      </c>
      <c r="AI8" s="462" t="e">
        <f t="shared" ref="AI8" si="20">OR(U8=63,U8=53,U8=43,U8=64,U8=54)</f>
        <v>#VALUE!</v>
      </c>
      <c r="AJ8" s="462" t="e">
        <f t="shared" ref="AJ8" si="21">OR(U8=61,U8=51,U8=41)</f>
        <v>#VALUE!</v>
      </c>
      <c r="AK8" s="462" t="e">
        <f t="shared" ref="AK8" si="22">OR(U8=44,U8=32,U8=33,U8=34)</f>
        <v>#VALUE!</v>
      </c>
      <c r="AL8" s="462" t="e">
        <f t="shared" ref="AL8" si="23">OR(U8=22,U8=23,U8=24,U8=12,U8=13,U8=14)</f>
        <v>#VALUE!</v>
      </c>
      <c r="AM8" s="466" t="str">
        <f>IF(COUNTA(E8:F8:H8)&lt;3,"",(IF(AH8=TRUE,$AH$5,IF(AI8=TRUE,$AI$5,IF(AJ8=TRUE,$AJ$5,IF(AK8=TRUE,$AK$5,IF(AL8=TRUE,$AL$5,"Aucune")))))))</f>
        <v/>
      </c>
      <c r="AN8" s="462" t="e">
        <f t="shared" ref="AN8" si="24">OR(U8=61,U8=62,U8=63,U8=51,U8=52,U8=53)</f>
        <v>#VALUE!</v>
      </c>
      <c r="AO8" s="462" t="e">
        <f t="shared" ref="AO8" si="25">OR(U8=41,U8=42,U8=43,U8=31,U8=32,U8=33)</f>
        <v>#VALUE!</v>
      </c>
      <c r="AP8" s="462" t="e">
        <f t="shared" ref="AP8" si="26">OR(U8=21,U8=22,U8=23,U8=11,U8=12,U8=13)</f>
        <v>#VALUE!</v>
      </c>
      <c r="AQ8" s="466" t="str">
        <f>IF(COUNTA(E8:F8:H8)&lt;3,"",(IF(AN8=TRUE,$AN$5,IF(AO8=TRUE,$AO$5,IF(AP8=TRUE,$AP$5,"Aucune action requise")))))</f>
        <v/>
      </c>
      <c r="AR8" s="462" t="e">
        <f t="shared" ref="AR8" si="27">OR(U8=61,U8=51,U8=41,U8=31,U8=21)</f>
        <v>#VALUE!</v>
      </c>
      <c r="AS8" s="462" t="e">
        <f t="shared" ref="AS8" si="28">OR(U8=62,U8=52,U8=42,U8=32,U8=22,U8=63,U8=53)</f>
        <v>#VALUE!</v>
      </c>
      <c r="AT8" s="462" t="e">
        <f t="shared" ref="AT8" si="29">OR(U8=43,U8=33,U8=23,U8=34,U8=24)</f>
        <v>#VALUE!</v>
      </c>
      <c r="AU8" s="462" t="e">
        <f t="shared" ref="AU8" si="30">OR(U8=64,U8=54,U8=44)</f>
        <v>#VALUE!</v>
      </c>
      <c r="AV8" s="466" t="str">
        <f>IF(COUNTA(E8:F8:H8)&lt;3,"",(IF(AR8=TRUE,$AR$5,IF(AS8=TRUE,$AS$5,IF(AT8=TRUE,$AT$5,IF(AU8=TRUE,$AU$5,"Aucun"))))))</f>
        <v/>
      </c>
      <c r="AW8" s="467"/>
      <c r="AX8" s="468"/>
      <c r="AY8" s="142"/>
    </row>
    <row r="9" spans="1:51" s="233" customFormat="1" ht="114" customHeight="1" thickBot="1">
      <c r="A9" s="226"/>
      <c r="B9" s="285" t="s">
        <v>302</v>
      </c>
      <c r="C9" s="167" t="s">
        <v>303</v>
      </c>
      <c r="D9" s="84"/>
      <c r="E9" s="70"/>
      <c r="F9" s="71"/>
      <c r="G9" s="71"/>
      <c r="H9" s="72"/>
      <c r="I9" s="72"/>
      <c r="J9" s="287" t="str">
        <f t="shared" ref="J9" si="31">S9</f>
        <v/>
      </c>
      <c r="K9" s="288">
        <f t="shared" ref="K9" si="32">E9*10+F9</f>
        <v>0</v>
      </c>
      <c r="L9" s="288" t="b">
        <f t="shared" ref="L9" si="33">OR(K9=31)</f>
        <v>0</v>
      </c>
      <c r="M9" s="288" t="b">
        <f t="shared" ref="M9" si="34">OR(K9=21,K9=32)</f>
        <v>0</v>
      </c>
      <c r="N9" s="288" t="b">
        <f t="shared" ref="N9" si="35">OR(K9=22,K9=33)</f>
        <v>0</v>
      </c>
      <c r="O9" s="288" t="b">
        <f t="shared" ref="O9" si="36">OR(K9=11,K9=12)</f>
        <v>0</v>
      </c>
      <c r="P9" s="288" t="b">
        <f t="shared" ref="P9" si="37">OR(K9=23,K9=34)</f>
        <v>0</v>
      </c>
      <c r="Q9" s="288" t="b">
        <f t="shared" ref="Q9" si="38">OR(K9=13,K9=14,K9=24)</f>
        <v>0</v>
      </c>
      <c r="R9" s="288" t="b">
        <f t="shared" ref="R9" si="39">OR(K9=1,K9=2,K9=3,K9=4)</f>
        <v>0</v>
      </c>
      <c r="S9" s="289" t="str">
        <f>IF(COUNTA(E9:F9)&lt;2,"",(IF(L9=TRUE,$L$5,IF(M9=TRUE,$M$5,IF(N9=TRUE,$N$5,IF(O9=TRUE,$O$5,IF(P9=TRUE,$P$5,IF(Q9=TRUE,$Q$5,IF(R9=TRUE,$R$5,0)))))))))</f>
        <v/>
      </c>
      <c r="T9" s="290" t="str">
        <f>IF(COUNTA(E9:F9)&lt;2,"",(IF(L9=TRUE,6,IF(M9=TRUE,5,IF(N9=TRUE,4,IF(O9=TRUE,3,IF(P9=TRUE,2,IF(Q9=TRUE,1,IF(R9=TRUE,0,0)))))))))</f>
        <v/>
      </c>
      <c r="U9" s="291" t="e">
        <f>T9*10+H9</f>
        <v>#VALUE!</v>
      </c>
      <c r="V9" s="288" t="e">
        <f t="shared" ref="V9" si="40">OR(U9=61,U9=62,U9=63)</f>
        <v>#VALUE!</v>
      </c>
      <c r="W9" s="288" t="e">
        <f t="shared" ref="W9" si="41">OR(U9=51,U9=52)</f>
        <v>#VALUE!</v>
      </c>
      <c r="X9" s="288" t="e">
        <f t="shared" ref="X9" si="42">OR(U9=31,U9=41,U9=42,U9=53)</f>
        <v>#VALUE!</v>
      </c>
      <c r="Y9" s="288" t="e">
        <f t="shared" ref="Y9" si="43">OR(U9=21,U9=32)</f>
        <v>#VALUE!</v>
      </c>
      <c r="Z9" s="288" t="e">
        <f t="shared" ref="Z9" si="44">AND(V9=FALSE,W9=FALSE,X9=FALSE,Y9=FALSE)</f>
        <v>#VALUE!</v>
      </c>
      <c r="AA9" s="179" t="str">
        <f>IF(COUNTA(E9:F9:H9)&lt;3,"",(IF(V9=TRUE,$V$5,IF(W9=TRUE,$W$5,IF(X9=TRUE,$X$5,IF(Y9=TRUE,$Y$5,"Non"))))))</f>
        <v/>
      </c>
      <c r="AB9" s="288" t="e">
        <f t="shared" ref="AB9" si="45">OR(U9=61,U9=62,U9=51,U9=52)</f>
        <v>#VALUE!</v>
      </c>
      <c r="AC9" s="288" t="e">
        <f t="shared" ref="AC9" si="46">OR(U9=41,U9=42)</f>
        <v>#VALUE!</v>
      </c>
      <c r="AD9" s="288" t="e">
        <f t="shared" ref="AD9" si="47">OR(U9=31,U9=32,U9=63,U9=64,U9=53,U9=54,)</f>
        <v>#VALUE!</v>
      </c>
      <c r="AE9" s="288" t="e">
        <f t="shared" ref="AE9" si="48">OR(U9=21,U9=22,)</f>
        <v>#VALUE!</v>
      </c>
      <c r="AF9" s="288" t="e">
        <f t="shared" ref="AF9" si="49">OR(U9=11,U9=12,U9=13,U9=23,)</f>
        <v>#VALUE!</v>
      </c>
      <c r="AG9" s="179" t="str">
        <f>IF(COUNTA(E9:F9:H9)&lt;3,"",(IF(AB9=TRUE,$AB$5,IF(AC9=TRUE,$AC$5,IF(AD9=TRUE,$AD$5,IF(AE9=TRUE,$AE$5,IF(AF9=TRUE,$AF$5,"Aucune")))))))</f>
        <v/>
      </c>
      <c r="AH9" s="288" t="e">
        <f t="shared" ref="AH9" si="50">OR(U9=62,U9=52,U9=42)</f>
        <v>#VALUE!</v>
      </c>
      <c r="AI9" s="288" t="e">
        <f t="shared" ref="AI9" si="51">OR(U9=63,U9=53,U9=43,U9=64,U9=54)</f>
        <v>#VALUE!</v>
      </c>
      <c r="AJ9" s="288" t="e">
        <f t="shared" ref="AJ9" si="52">OR(U9=61,U9=51,U9=41)</f>
        <v>#VALUE!</v>
      </c>
      <c r="AK9" s="288" t="e">
        <f t="shared" ref="AK9" si="53">OR(U9=44,U9=32,U9=33,U9=34)</f>
        <v>#VALUE!</v>
      </c>
      <c r="AL9" s="288" t="e">
        <f t="shared" ref="AL9" si="54">OR(U9=22,U9=23,U9=24,U9=12,U9=13,U9=14)</f>
        <v>#VALUE!</v>
      </c>
      <c r="AM9" s="179" t="str">
        <f>IF(COUNTA(E9:F9:H9)&lt;3,"",(IF(AH9=TRUE,$AH$5,IF(AI9=TRUE,$AI$5,IF(AJ9=TRUE,$AJ$5,IF(AK9=TRUE,$AK$5,IF(AL9=TRUE,$AL$5,"Aucune")))))))</f>
        <v/>
      </c>
      <c r="AN9" s="288" t="e">
        <f t="shared" ref="AN9" si="55">OR(U9=61,U9=62,U9=63,U9=51,U9=52,U9=53)</f>
        <v>#VALUE!</v>
      </c>
      <c r="AO9" s="288" t="e">
        <f t="shared" ref="AO9" si="56">OR(U9=41,U9=42,U9=43,U9=31,U9=32,U9=33)</f>
        <v>#VALUE!</v>
      </c>
      <c r="AP9" s="288" t="e">
        <f t="shared" ref="AP9" si="57">OR(U9=21,U9=22,U9=23,U9=11,U9=12,U9=13)</f>
        <v>#VALUE!</v>
      </c>
      <c r="AQ9" s="179" t="str">
        <f>IF(COUNTA(E9:F9:H9)&lt;3,"",(IF(AN9=TRUE,$AN$5,IF(AO9=TRUE,$AO$5,IF(AP9=TRUE,$AP$5,"Aucune action requise")))))</f>
        <v/>
      </c>
      <c r="AR9" s="288" t="e">
        <f t="shared" ref="AR9" si="58">OR(U9=61,U9=51,U9=41,U9=31,U9=21)</f>
        <v>#VALUE!</v>
      </c>
      <c r="AS9" s="288" t="e">
        <f t="shared" ref="AS9" si="59">OR(U9=62,U9=52,U9=42,U9=32,U9=22,U9=63,U9=53)</f>
        <v>#VALUE!</v>
      </c>
      <c r="AT9" s="288" t="e">
        <f t="shared" ref="AT9" si="60">OR(U9=43,U9=33,U9=23,U9=34,U9=24)</f>
        <v>#VALUE!</v>
      </c>
      <c r="AU9" s="288" t="e">
        <f t="shared" ref="AU9" si="61">OR(U9=64,U9=54,U9=44)</f>
        <v>#VALUE!</v>
      </c>
      <c r="AV9" s="179" t="str">
        <f>IF(COUNTA(E9:F9:H9)&lt;3,"",(IF(AR9=TRUE,$AR$5,IF(AS9=TRUE,$AS$5,IF(AT9=TRUE,$AT$5,IF(AU9=TRUE,$AU$5,"Aucun"))))))</f>
        <v/>
      </c>
      <c r="AW9" s="180"/>
      <c r="AX9" s="73"/>
      <c r="AY9" s="181"/>
    </row>
    <row r="10" spans="1:51" s="233" customFormat="1" ht="114" customHeight="1">
      <c r="A10" s="226"/>
      <c r="B10" s="469" t="s">
        <v>304</v>
      </c>
      <c r="C10" s="496" t="s">
        <v>305</v>
      </c>
      <c r="D10" s="493"/>
      <c r="E10" s="429"/>
      <c r="F10" s="430"/>
      <c r="G10" s="430"/>
      <c r="H10" s="431"/>
      <c r="I10" s="431"/>
      <c r="J10" s="432" t="str">
        <f t="shared" ref="J10:J11" si="62">S10</f>
        <v/>
      </c>
      <c r="K10" s="433">
        <f t="shared" ref="K10:K11" si="63">E10*10+F10</f>
        <v>0</v>
      </c>
      <c r="L10" s="433" t="b">
        <f t="shared" ref="L10:L11" si="64">OR(K10=31)</f>
        <v>0</v>
      </c>
      <c r="M10" s="433" t="b">
        <f t="shared" ref="M10:M11" si="65">OR(K10=21,K10=32)</f>
        <v>0</v>
      </c>
      <c r="N10" s="433" t="b">
        <f t="shared" ref="N10:N11" si="66">OR(K10=22,K10=33)</f>
        <v>0</v>
      </c>
      <c r="O10" s="433" t="b">
        <f t="shared" ref="O10:O11" si="67">OR(K10=11,K10=12)</f>
        <v>0</v>
      </c>
      <c r="P10" s="433" t="b">
        <f t="shared" ref="P10:P11" si="68">OR(K10=23,K10=34)</f>
        <v>0</v>
      </c>
      <c r="Q10" s="433" t="b">
        <f t="shared" ref="Q10:Q11" si="69">OR(K10=13,K10=14,K10=24)</f>
        <v>0</v>
      </c>
      <c r="R10" s="433" t="b">
        <f t="shared" ref="R10:R11" si="70">OR(K10=1,K10=2,K10=3,K10=4)</f>
        <v>0</v>
      </c>
      <c r="S10" s="434" t="str">
        <f>IF(COUNTA(E10:F10)&lt;2,"",(IF(L10=TRUE,$L$5,IF(M10=TRUE,$M$5,IF(N10=TRUE,$N$5,IF(O10=TRUE,$O$5,IF(P10=TRUE,$P$5,IF(Q10=TRUE,$Q$5,IF(R10=TRUE,$R$5,0)))))))))</f>
        <v/>
      </c>
      <c r="T10" s="435" t="str">
        <f>IF(COUNTA(E10:F10)&lt;2,"",(IF(L10=TRUE,6,IF(M10=TRUE,5,IF(N10=TRUE,4,IF(O10=TRUE,3,IF(P10=TRUE,2,IF(Q10=TRUE,1,IF(R10=TRUE,0,0)))))))))</f>
        <v/>
      </c>
      <c r="U10" s="436" t="e">
        <f>T10*10+H10</f>
        <v>#VALUE!</v>
      </c>
      <c r="V10" s="433" t="e">
        <f t="shared" ref="V10:V11" si="71">OR(U10=61,U10=62,U10=63)</f>
        <v>#VALUE!</v>
      </c>
      <c r="W10" s="433" t="e">
        <f t="shared" ref="W10:W11" si="72">OR(U10=51,U10=52)</f>
        <v>#VALUE!</v>
      </c>
      <c r="X10" s="433" t="e">
        <f t="shared" ref="X10:X11" si="73">OR(U10=31,U10=41,U10=42,U10=53)</f>
        <v>#VALUE!</v>
      </c>
      <c r="Y10" s="433" t="e">
        <f t="shared" ref="Y10:Y11" si="74">OR(U10=21,U10=32)</f>
        <v>#VALUE!</v>
      </c>
      <c r="Z10" s="433" t="e">
        <f t="shared" ref="Z10:Z11" si="75">AND(V10=FALSE,W10=FALSE,X10=FALSE,Y10=FALSE)</f>
        <v>#VALUE!</v>
      </c>
      <c r="AA10" s="437" t="str">
        <f>IF(COUNTA(E10:F10:H10)&lt;3,"",(IF(V10=TRUE,$V$5,IF(W10=TRUE,$W$5,IF(X10=TRUE,$X$5,IF(Y10=TRUE,$Y$5,"Non"))))))</f>
        <v/>
      </c>
      <c r="AB10" s="433" t="e">
        <f t="shared" ref="AB10:AB11" si="76">OR(U10=61,U10=62,U10=51,U10=52)</f>
        <v>#VALUE!</v>
      </c>
      <c r="AC10" s="433" t="e">
        <f t="shared" ref="AC10:AC11" si="77">OR(U10=41,U10=42)</f>
        <v>#VALUE!</v>
      </c>
      <c r="AD10" s="433" t="e">
        <f t="shared" ref="AD10:AD11" si="78">OR(U10=31,U10=32,U10=63,U10=64,U10=53,U10=54,)</f>
        <v>#VALUE!</v>
      </c>
      <c r="AE10" s="433" t="e">
        <f t="shared" ref="AE10:AE11" si="79">OR(U10=21,U10=22,)</f>
        <v>#VALUE!</v>
      </c>
      <c r="AF10" s="433" t="e">
        <f t="shared" ref="AF10:AF11" si="80">OR(U10=11,U10=12,U10=13,U10=23,)</f>
        <v>#VALUE!</v>
      </c>
      <c r="AG10" s="437" t="str">
        <f>IF(COUNTA(E10:F10:H10)&lt;3,"",(IF(AB10=TRUE,$AB$5,IF(AC10=TRUE,$AC$5,IF(AD10=TRUE,$AD$5,IF(AE10=TRUE,$AE$5,IF(AF10=TRUE,$AF$5,"Aucune")))))))</f>
        <v/>
      </c>
      <c r="AH10" s="433" t="e">
        <f t="shared" ref="AH10:AH11" si="81">OR(U10=62,U10=52,U10=42)</f>
        <v>#VALUE!</v>
      </c>
      <c r="AI10" s="433" t="e">
        <f t="shared" ref="AI10:AI11" si="82">OR(U10=63,U10=53,U10=43,U10=64,U10=54)</f>
        <v>#VALUE!</v>
      </c>
      <c r="AJ10" s="433" t="e">
        <f t="shared" ref="AJ10:AJ11" si="83">OR(U10=61,U10=51,U10=41)</f>
        <v>#VALUE!</v>
      </c>
      <c r="AK10" s="433" t="e">
        <f t="shared" ref="AK10:AK11" si="84">OR(U10=44,U10=32,U10=33,U10=34)</f>
        <v>#VALUE!</v>
      </c>
      <c r="AL10" s="433" t="e">
        <f t="shared" ref="AL10:AL11" si="85">OR(U10=22,U10=23,U10=24,U10=12,U10=13,U10=14)</f>
        <v>#VALUE!</v>
      </c>
      <c r="AM10" s="437" t="str">
        <f>IF(COUNTA(E10:F10:H10)&lt;3,"",(IF(AH10=TRUE,$AH$5,IF(AI10=TRUE,$AI$5,IF(AJ10=TRUE,$AJ$5,IF(AK10=TRUE,$AK$5,IF(AL10=TRUE,$AL$5,"Aucune")))))))</f>
        <v/>
      </c>
      <c r="AN10" s="433" t="e">
        <f t="shared" ref="AN10:AN11" si="86">OR(U10=61,U10=62,U10=63,U10=51,U10=52,U10=53)</f>
        <v>#VALUE!</v>
      </c>
      <c r="AO10" s="433" t="e">
        <f t="shared" ref="AO10:AO11" si="87">OR(U10=41,U10=42,U10=43,U10=31,U10=32,U10=33)</f>
        <v>#VALUE!</v>
      </c>
      <c r="AP10" s="433" t="e">
        <f t="shared" ref="AP10:AP11" si="88">OR(U10=21,U10=22,U10=23,U10=11,U10=12,U10=13)</f>
        <v>#VALUE!</v>
      </c>
      <c r="AQ10" s="437" t="str">
        <f>IF(COUNTA(E10:F10:H10)&lt;3,"",(IF(AN10=TRUE,$AN$5,IF(AO10=TRUE,$AO$5,IF(AP10=TRUE,$AP$5,"Aucune action requise")))))</f>
        <v/>
      </c>
      <c r="AR10" s="433" t="e">
        <f t="shared" ref="AR10:AR11" si="89">OR(U10=61,U10=51,U10=41,U10=31,U10=21)</f>
        <v>#VALUE!</v>
      </c>
      <c r="AS10" s="433" t="e">
        <f t="shared" ref="AS10:AS11" si="90">OR(U10=62,U10=52,U10=42,U10=32,U10=22,U10=63,U10=53)</f>
        <v>#VALUE!</v>
      </c>
      <c r="AT10" s="433" t="e">
        <f t="shared" ref="AT10:AT11" si="91">OR(U10=43,U10=33,U10=23,U10=34,U10=24)</f>
        <v>#VALUE!</v>
      </c>
      <c r="AU10" s="433" t="e">
        <f t="shared" ref="AU10:AU11" si="92">OR(U10=64,U10=54,U10=44)</f>
        <v>#VALUE!</v>
      </c>
      <c r="AV10" s="437" t="str">
        <f>IF(COUNTA(E10:F10:H10)&lt;3,"",(IF(AR10=TRUE,$AR$5,IF(AS10=TRUE,$AS$5,IF(AT10=TRUE,$AT$5,IF(AU10=TRUE,$AU$5,"Aucun"))))))</f>
        <v/>
      </c>
      <c r="AW10" s="438"/>
      <c r="AX10" s="439"/>
      <c r="AY10" s="136"/>
    </row>
    <row r="11" spans="1:51" s="233" customFormat="1" ht="114" customHeight="1" thickBot="1">
      <c r="A11" s="226"/>
      <c r="B11" s="285" t="s">
        <v>306</v>
      </c>
      <c r="C11" s="167" t="s">
        <v>307</v>
      </c>
      <c r="D11" s="74"/>
      <c r="E11" s="75"/>
      <c r="F11" s="76"/>
      <c r="G11" s="76"/>
      <c r="H11" s="77"/>
      <c r="I11" s="77"/>
      <c r="J11" s="292" t="str">
        <f t="shared" si="62"/>
        <v/>
      </c>
      <c r="K11" s="293">
        <f t="shared" si="63"/>
        <v>0</v>
      </c>
      <c r="L11" s="293" t="b">
        <f t="shared" si="64"/>
        <v>0</v>
      </c>
      <c r="M11" s="293" t="b">
        <f t="shared" si="65"/>
        <v>0</v>
      </c>
      <c r="N11" s="293" t="b">
        <f t="shared" si="66"/>
        <v>0</v>
      </c>
      <c r="O11" s="293" t="b">
        <f t="shared" si="67"/>
        <v>0</v>
      </c>
      <c r="P11" s="293" t="b">
        <f t="shared" si="68"/>
        <v>0</v>
      </c>
      <c r="Q11" s="293" t="b">
        <f t="shared" si="69"/>
        <v>0</v>
      </c>
      <c r="R11" s="293" t="b">
        <f t="shared" si="70"/>
        <v>0</v>
      </c>
      <c r="S11" s="294" t="str">
        <f>IF(COUNTA(E11:F11)&lt;2,"",(IF(L11=TRUE,$L$5,IF(M11=TRUE,$M$5,IF(N11=TRUE,$N$5,IF(O11=TRUE,$O$5,IF(P11=TRUE,$P$5,IF(Q11=TRUE,$Q$5,IF(R11=TRUE,$R$5,0)))))))))</f>
        <v/>
      </c>
      <c r="T11" s="295" t="str">
        <f>IF(COUNTA(E11:F11)&lt;2,"",(IF(L11=TRUE,6,IF(M11=TRUE,5,IF(N11=TRUE,4,IF(O11=TRUE,3,IF(P11=TRUE,2,IF(Q11=TRUE,1,IF(R11=TRUE,0,0)))))))))</f>
        <v/>
      </c>
      <c r="U11" s="296" t="e">
        <f>T11*10+H11</f>
        <v>#VALUE!</v>
      </c>
      <c r="V11" s="293" t="e">
        <f t="shared" si="71"/>
        <v>#VALUE!</v>
      </c>
      <c r="W11" s="293" t="e">
        <f t="shared" si="72"/>
        <v>#VALUE!</v>
      </c>
      <c r="X11" s="293" t="e">
        <f t="shared" si="73"/>
        <v>#VALUE!</v>
      </c>
      <c r="Y11" s="293" t="e">
        <f t="shared" si="74"/>
        <v>#VALUE!</v>
      </c>
      <c r="Z11" s="293" t="e">
        <f t="shared" si="75"/>
        <v>#VALUE!</v>
      </c>
      <c r="AA11" s="191" t="str">
        <f>IF(COUNTA(E11:F11:H11)&lt;3,"",(IF(V11=TRUE,$V$5,IF(W11=TRUE,$W$5,IF(X11=TRUE,$X$5,IF(Y11=TRUE,$Y$5,"Non"))))))</f>
        <v/>
      </c>
      <c r="AB11" s="293" t="e">
        <f t="shared" si="76"/>
        <v>#VALUE!</v>
      </c>
      <c r="AC11" s="293" t="e">
        <f t="shared" si="77"/>
        <v>#VALUE!</v>
      </c>
      <c r="AD11" s="293" t="e">
        <f t="shared" si="78"/>
        <v>#VALUE!</v>
      </c>
      <c r="AE11" s="293" t="e">
        <f t="shared" si="79"/>
        <v>#VALUE!</v>
      </c>
      <c r="AF11" s="293" t="e">
        <f t="shared" si="80"/>
        <v>#VALUE!</v>
      </c>
      <c r="AG11" s="191" t="str">
        <f>IF(COUNTA(E11:F11:H11)&lt;3,"",(IF(AB11=TRUE,$AB$5,IF(AC11=TRUE,$AC$5,IF(AD11=TRUE,$AD$5,IF(AE11=TRUE,$AE$5,IF(AF11=TRUE,$AF$5,"Aucune")))))))</f>
        <v/>
      </c>
      <c r="AH11" s="293" t="e">
        <f t="shared" si="81"/>
        <v>#VALUE!</v>
      </c>
      <c r="AI11" s="293" t="e">
        <f t="shared" si="82"/>
        <v>#VALUE!</v>
      </c>
      <c r="AJ11" s="293" t="e">
        <f t="shared" si="83"/>
        <v>#VALUE!</v>
      </c>
      <c r="AK11" s="293" t="e">
        <f t="shared" si="84"/>
        <v>#VALUE!</v>
      </c>
      <c r="AL11" s="293" t="e">
        <f t="shared" si="85"/>
        <v>#VALUE!</v>
      </c>
      <c r="AM11" s="191" t="str">
        <f>IF(COUNTA(E11:F11:H11)&lt;3,"",(IF(AH11=TRUE,$AH$5,IF(AI11=TRUE,$AI$5,IF(AJ11=TRUE,$AJ$5,IF(AK11=TRUE,$AK$5,IF(AL11=TRUE,$AL$5,"Aucune")))))))</f>
        <v/>
      </c>
      <c r="AN11" s="293" t="e">
        <f t="shared" si="86"/>
        <v>#VALUE!</v>
      </c>
      <c r="AO11" s="293" t="e">
        <f t="shared" si="87"/>
        <v>#VALUE!</v>
      </c>
      <c r="AP11" s="293" t="e">
        <f t="shared" si="88"/>
        <v>#VALUE!</v>
      </c>
      <c r="AQ11" s="191" t="str">
        <f>IF(COUNTA(E11:F11:H11)&lt;3,"",(IF(AN11=TRUE,$AN$5,IF(AO11=TRUE,$AO$5,IF(AP11=TRUE,$AP$5,"Aucune action requise")))))</f>
        <v/>
      </c>
      <c r="AR11" s="293" t="e">
        <f t="shared" si="89"/>
        <v>#VALUE!</v>
      </c>
      <c r="AS11" s="293" t="e">
        <f t="shared" si="90"/>
        <v>#VALUE!</v>
      </c>
      <c r="AT11" s="293" t="e">
        <f t="shared" si="91"/>
        <v>#VALUE!</v>
      </c>
      <c r="AU11" s="293" t="e">
        <f t="shared" si="92"/>
        <v>#VALUE!</v>
      </c>
      <c r="AV11" s="191" t="str">
        <f>IF(COUNTA(E11:F11:H11)&lt;3,"",(IF(AR11=TRUE,$AR$5,IF(AS11=TRUE,$AS$5,IF(AT11=TRUE,$AT$5,IF(AU11=TRUE,$AU$5,"Aucun"))))))</f>
        <v/>
      </c>
      <c r="AW11" s="192"/>
      <c r="AX11" s="78"/>
      <c r="AY11" s="193"/>
    </row>
  </sheetData>
  <sheetProtection sheet="1" objects="1" scenarios="1"/>
  <mergeCells count="8">
    <mergeCell ref="B2:G2"/>
    <mergeCell ref="B6:AY6"/>
    <mergeCell ref="B3:AY3"/>
    <mergeCell ref="B4:C5"/>
    <mergeCell ref="D4:E4"/>
    <mergeCell ref="F4:G4"/>
    <mergeCell ref="H4:I4"/>
    <mergeCell ref="AX4:AY4"/>
  </mergeCells>
  <conditionalFormatting sqref="A4 D7:D11 I7:I11">
    <cfRule type="expression" dxfId="4992" priority="177">
      <formula>FIND("Réagir",B4)</formula>
    </cfRule>
    <cfRule type="expression" dxfId="4991" priority="176">
      <formula>FIND("Agir",B4)</formula>
    </cfRule>
  </conditionalFormatting>
  <conditionalFormatting sqref="A4 I7:I11 D7:D11">
    <cfRule type="expression" dxfId="4990" priority="175" stopIfTrue="1">
      <formula>ISTEXT(A4)</formula>
    </cfRule>
  </conditionalFormatting>
  <conditionalFormatting sqref="A4">
    <cfRule type="expression" dxfId="4989" priority="172" stopIfTrue="1">
      <formula>ISTEXT(A4)</formula>
    </cfRule>
    <cfRule type="expression" dxfId="4988" priority="171">
      <formula>FIND("Réagir",B4)</formula>
    </cfRule>
    <cfRule type="expression" dxfId="4987" priority="170">
      <formula>FIND("Agir",B4)</formula>
    </cfRule>
    <cfRule type="expression" dxfId="4986" priority="169" stopIfTrue="1">
      <formula>ISTEXT(A4)</formula>
    </cfRule>
    <cfRule type="expression" dxfId="4985" priority="174">
      <formula>FIND("Réagir",B4)</formula>
    </cfRule>
    <cfRule type="expression" dxfId="4984" priority="173">
      <formula>FIND("Agir",B4)</formula>
    </cfRule>
  </conditionalFormatting>
  <conditionalFormatting sqref="D7:D11">
    <cfRule type="expression" dxfId="4983" priority="112">
      <formula>FIND("Conforter",F7)</formula>
    </cfRule>
    <cfRule type="expression" dxfId="4982" priority="111" stopIfTrue="1">
      <formula>ISTEXT(D7)</formula>
    </cfRule>
  </conditionalFormatting>
  <conditionalFormatting sqref="D8:D11">
    <cfRule type="expression" dxfId="4981" priority="29" stopIfTrue="1">
      <formula>ISTEXT(D8)</formula>
    </cfRule>
    <cfRule type="expression" dxfId="4980" priority="30">
      <formula>FIND("Conforter",F8)</formula>
    </cfRule>
  </conditionalFormatting>
  <conditionalFormatting sqref="D10:D11">
    <cfRule type="expression" dxfId="4979" priority="20">
      <formula>FIND("Conforter",F10)</formula>
    </cfRule>
    <cfRule type="expression" dxfId="4978" priority="19" stopIfTrue="1">
      <formula>ISTEXT(D10)</formula>
    </cfRule>
  </conditionalFormatting>
  <conditionalFormatting sqref="F7:H11">
    <cfRule type="expression" dxfId="4977" priority="165">
      <formula>FIND("Conforter",I7)</formula>
    </cfRule>
    <cfRule type="expression" dxfId="4976" priority="164" stopIfTrue="1">
      <formula>ISTEXT(F7)</formula>
    </cfRule>
  </conditionalFormatting>
  <conditionalFormatting sqref="G7:H11">
    <cfRule type="expression" dxfId="4975" priority="162">
      <formula>FIND("Agir",I7)</formula>
    </cfRule>
    <cfRule type="expression" dxfId="4974" priority="163">
      <formula>FIND("Réagir",I7)</formula>
    </cfRule>
    <cfRule type="expression" dxfId="4973" priority="161" stopIfTrue="1">
      <formula>ISTEXT(G7)</formula>
    </cfRule>
  </conditionalFormatting>
  <conditionalFormatting sqref="G8:H11">
    <cfRule type="expression" dxfId="4972" priority="32">
      <formula>FIND("Conforter",J8)</formula>
    </cfRule>
  </conditionalFormatting>
  <conditionalFormatting sqref="G10:H11">
    <cfRule type="expression" dxfId="4971" priority="22">
      <formula>FIND("Conforter",J10)</formula>
    </cfRule>
  </conditionalFormatting>
  <conditionalFormatting sqref="G8:I11">
    <cfRule type="expression" dxfId="4970" priority="31" stopIfTrue="1">
      <formula>ISTEXT(G8)</formula>
    </cfRule>
  </conditionalFormatting>
  <conditionalFormatting sqref="G10:I11">
    <cfRule type="expression" dxfId="4969" priority="21" stopIfTrue="1">
      <formula>ISTEXT(G10)</formula>
    </cfRule>
  </conditionalFormatting>
  <conditionalFormatting sqref="H7">
    <cfRule type="expression" dxfId="4968" priority="88" stopIfTrue="1">
      <formula>ISTEXT(H7)</formula>
    </cfRule>
    <cfRule type="expression" dxfId="4967" priority="89">
      <formula>FIND("Conforter",J7)</formula>
    </cfRule>
  </conditionalFormatting>
  <conditionalFormatting sqref="I7 AA7:AA11 AG7:AG11 AM7:AM11 AQ7:AQ11 AV7:AY11 I8:J11">
    <cfRule type="containsText" dxfId="4966" priority="168" stopIfTrue="1" operator="containsText" text="Terme">
      <formula>NOT(ISERROR(SEARCH("Terme",I7)))</formula>
    </cfRule>
    <cfRule type="containsText" dxfId="4965" priority="167" stopIfTrue="1" operator="containsText" text="Seconde">
      <formula>NOT(ISERROR(SEARCH("Seconde",I7)))</formula>
    </cfRule>
  </conditionalFormatting>
  <conditionalFormatting sqref="I8">
    <cfRule type="expression" dxfId="4964" priority="34">
      <formula>FIND("Agir",J8)</formula>
    </cfRule>
    <cfRule type="expression" dxfId="4963" priority="35">
      <formula>FIND("Réagir",J8)</formula>
    </cfRule>
    <cfRule type="expression" dxfId="4962" priority="125" stopIfTrue="1">
      <formula>ISTEXT(I8)</formula>
    </cfRule>
  </conditionalFormatting>
  <conditionalFormatting sqref="I8:I11">
    <cfRule type="expression" dxfId="4961" priority="127">
      <formula>FIND("Réagir",J8)</formula>
    </cfRule>
    <cfRule type="expression" dxfId="4960" priority="126">
      <formula>FIND("Agir",J8)</formula>
    </cfRule>
  </conditionalFormatting>
  <conditionalFormatting sqref="I10:I11">
    <cfRule type="expression" dxfId="4959" priority="25">
      <formula>FIND("Réagir",J10)</formula>
    </cfRule>
    <cfRule type="expression" dxfId="4958" priority="24">
      <formula>FIND("Agir",J10)</formula>
    </cfRule>
  </conditionalFormatting>
  <conditionalFormatting sqref="I5:J5 AA5 AG5 AM5 AQ5 AV5:AY5">
    <cfRule type="containsText" dxfId="4957" priority="4" stopIfTrue="1" operator="containsText" text="Première">
      <formula>NOT(ISERROR(SEARCH("Première",I5)))</formula>
    </cfRule>
    <cfRule type="containsText" dxfId="4956" priority="5" stopIfTrue="1" operator="containsText" text="Seconde">
      <formula>NOT(ISERROR(SEARCH("Seconde",I5)))</formula>
    </cfRule>
    <cfRule type="containsText" dxfId="4955" priority="6" stopIfTrue="1" operator="containsText" text="Terme">
      <formula>NOT(ISERROR(SEARCH("Terme",I5)))</formula>
    </cfRule>
  </conditionalFormatting>
  <conditionalFormatting sqref="I8:J11 AG7:AG11 AM7:AM11 AQ7:AQ11 AV7:AY11 AA7:AA11 I7">
    <cfRule type="containsText" dxfId="4954" priority="166" stopIfTrue="1" operator="containsText" text="Première">
      <formula>NOT(ISERROR(SEARCH("Première",I7)))</formula>
    </cfRule>
  </conditionalFormatting>
  <conditionalFormatting sqref="J7:J11">
    <cfRule type="containsText" dxfId="4953" priority="122" stopIfTrue="1" operator="containsText" text="Urgent">
      <formula>NOT(ISERROR(SEARCH("Urgent",J7)))</formula>
    </cfRule>
    <cfRule type="containsText" dxfId="4952" priority="121" stopIfTrue="1" operator="containsText" text="Non Prioritaire">
      <formula>NOT(ISERROR(SEARCH("Non Prioritaire",J7)))</formula>
    </cfRule>
    <cfRule type="containsText" dxfId="4951" priority="120" stopIfTrue="1" operator="containsText" text="consolidation">
      <formula>NOT(ISERROR(SEARCH("consolidation",J7)))</formula>
    </cfRule>
    <cfRule type="containsText" dxfId="4950" priority="119" stopIfTrue="1" operator="containsText" text="Non pertinent">
      <formula>NOT(ISERROR(SEARCH("Non pertinent",J7)))</formula>
    </cfRule>
    <cfRule type="containsText" dxfId="4949" priority="118" operator="containsText" text="Intervention prioritaire">
      <formula>NOT(ISERROR(SEARCH("Intervention prioritaire",J7)))</formula>
    </cfRule>
    <cfRule type="containsText" dxfId="4948" priority="124" stopIfTrue="1" operator="containsText" text="long">
      <formula>NOT(ISERROR(SEARCH("long",J7)))</formula>
    </cfRule>
    <cfRule type="containsText" dxfId="4947" priority="123" stopIfTrue="1" operator="containsText" text="moyen">
      <formula>NOT(ISERROR(SEARCH("moyen",J7)))</formula>
    </cfRule>
  </conditionalFormatting>
  <conditionalFormatting sqref="J8:J11">
    <cfRule type="containsText" dxfId="4946" priority="158" stopIfTrue="1" operator="containsText" text="Non">
      <formula>NOT(ISERROR(SEARCH("Non",J8)))</formula>
    </cfRule>
  </conditionalFormatting>
  <conditionalFormatting sqref="AA7:AA11">
    <cfRule type="expression" dxfId="4945" priority="61" stopIfTrue="1">
      <formula>ISTEXT(AA7)</formula>
    </cfRule>
    <cfRule type="expression" dxfId="4944" priority="62">
      <formula>FIND("Agir",AV7)</formula>
    </cfRule>
    <cfRule type="expression" dxfId="4943" priority="63">
      <formula>FIND("Réagir",AV7)</formula>
    </cfRule>
  </conditionalFormatting>
  <conditionalFormatting sqref="AG7:AG11 AM7:AM11 AQ7:AQ11 AV7:AV11">
    <cfRule type="expression" dxfId="4942" priority="95">
      <formula>FIND("Réagir",#REF!)</formula>
    </cfRule>
    <cfRule type="expression" dxfId="4941" priority="94">
      <formula>FIND("Agir",#REF!)</formula>
    </cfRule>
  </conditionalFormatting>
  <conditionalFormatting sqref="AG7:AG11 AV7:AY11">
    <cfRule type="expression" dxfId="4940" priority="52" stopIfTrue="1">
      <formula>ISTEXT(AG7)</formula>
    </cfRule>
    <cfRule type="expression" dxfId="4939" priority="53">
      <formula>FIND("Agir",#REF!)</formula>
    </cfRule>
    <cfRule type="expression" dxfId="4938" priority="54">
      <formula>FIND("Réagir",#REF!)</formula>
    </cfRule>
  </conditionalFormatting>
  <conditionalFormatting sqref="AM7:AM11 AQ7:AQ11 AV7:AV11 AG7:AG11">
    <cfRule type="expression" dxfId="4937" priority="93" stopIfTrue="1">
      <formula>ISTEXT(AG7)</formula>
    </cfRule>
  </conditionalFormatting>
  <conditionalFormatting sqref="AM7:AM11 AQ7:AQ11 AV7:AV11">
    <cfRule type="expression" dxfId="4936" priority="92">
      <formula>FIND("Réagir",#REF!)</formula>
    </cfRule>
    <cfRule type="expression" dxfId="4935" priority="91">
      <formula>FIND("Agir",#REF!)</formula>
    </cfRule>
  </conditionalFormatting>
  <conditionalFormatting sqref="AQ7:AQ11 AV7:AV11 AM7:AM11">
    <cfRule type="expression" dxfId="4934" priority="90" stopIfTrue="1">
      <formula>ISTEXT(AM7)</formula>
    </cfRule>
  </conditionalFormatting>
  <conditionalFormatting sqref="AQ7:AQ11">
    <cfRule type="expression" dxfId="4933" priority="86">
      <formula>FIND("Agir",AV7)</formula>
    </cfRule>
    <cfRule type="expression" dxfId="4932" priority="87">
      <formula>FIND("Réagir",AV7)</formula>
    </cfRule>
    <cfRule type="expression" dxfId="4931" priority="85" stopIfTrue="1">
      <formula>ISTEXT(AQ7)</formula>
    </cfRule>
  </conditionalFormatting>
  <conditionalFormatting sqref="AQ8">
    <cfRule type="expression" dxfId="4930" priority="28">
      <formula>FIND("Réagir",AV8)</formula>
    </cfRule>
    <cfRule type="expression" dxfId="4929" priority="27">
      <formula>FIND("Agir",AV8)</formula>
    </cfRule>
    <cfRule type="expression" dxfId="4928" priority="26" stopIfTrue="1">
      <formula>ISTEXT(AQ8)</formula>
    </cfRule>
  </conditionalFormatting>
  <conditionalFormatting sqref="AQ8:AQ11">
    <cfRule type="expression" dxfId="4927" priority="64" stopIfTrue="1">
      <formula>ISTEXT(AQ8)</formula>
    </cfRule>
    <cfRule type="expression" dxfId="4926" priority="65">
      <formula>FIND("Agir",AV8)</formula>
    </cfRule>
    <cfRule type="expression" dxfId="4925" priority="66">
      <formula>FIND("Réagir",AV8)</formula>
    </cfRule>
  </conditionalFormatting>
  <conditionalFormatting sqref="AQ10:AQ11">
    <cfRule type="expression" dxfId="4924" priority="18">
      <formula>FIND("Réagir",AV10)</formula>
    </cfRule>
    <cfRule type="expression" dxfId="4923" priority="17">
      <formula>FIND("Agir",AV10)</formula>
    </cfRule>
    <cfRule type="expression" dxfId="4922" priority="16" stopIfTrue="1">
      <formula>ISTEXT(AQ10)</formula>
    </cfRule>
  </conditionalFormatting>
  <conditionalFormatting sqref="AW4:AX4">
    <cfRule type="containsText" dxfId="4921" priority="1" stopIfTrue="1" operator="containsText" text="Première">
      <formula>NOT(ISERROR(SEARCH("Première",AW4)))</formula>
    </cfRule>
    <cfRule type="containsText" dxfId="4920" priority="2" stopIfTrue="1" operator="containsText" text="Seconde">
      <formula>NOT(ISERROR(SEARCH("Seconde",AW4)))</formula>
    </cfRule>
    <cfRule type="containsText" dxfId="4919" priority="3" stopIfTrue="1" operator="containsText" text="Terme">
      <formula>NOT(ISERROR(SEARCH("Terme",AW4)))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1" xr:uid="{00000000-0002-0000-0F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1" xr:uid="{00000000-0002-0000-0F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1" xr:uid="{00000000-0002-0000-0F00-000002000000}">
      <formula1>$M$1:$P$1</formula1>
    </dataValidation>
  </dataValidation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39997558519241921"/>
  </sheetPr>
  <dimension ref="A1:AY16"/>
  <sheetViews>
    <sheetView zoomScale="70" zoomScaleNormal="70" workbookViewId="0">
      <selection activeCell="B2" sqref="B2:G2"/>
    </sheetView>
  </sheetViews>
  <sheetFormatPr defaultColWidth="10.7109375" defaultRowHeight="11.45"/>
  <cols>
    <col min="1" max="1" width="1.42578125" style="205" customWidth="1"/>
    <col min="2" max="2" width="5.5703125" style="297" bestFit="1"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308</v>
      </c>
      <c r="C2" s="736"/>
      <c r="D2" s="736" t="s">
        <v>309</v>
      </c>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38" t="s">
        <v>62</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row>
    <row r="7" spans="1:51" s="233" customFormat="1" ht="114" customHeight="1">
      <c r="A7" s="226"/>
      <c r="B7" s="274" t="s">
        <v>310</v>
      </c>
      <c r="C7" s="169" t="s">
        <v>311</v>
      </c>
      <c r="D7" s="67"/>
      <c r="E7" s="58"/>
      <c r="F7" s="59"/>
      <c r="G7" s="59"/>
      <c r="H7" s="60"/>
      <c r="I7" s="60"/>
      <c r="J7" s="275" t="str">
        <f>S7</f>
        <v/>
      </c>
      <c r="K7" s="276">
        <f>E7*10+F7</f>
        <v>0</v>
      </c>
      <c r="L7" s="276" t="b">
        <f>OR(K7=31)</f>
        <v>0</v>
      </c>
      <c r="M7" s="276" t="b">
        <f>OR(K7=21,K7=32)</f>
        <v>0</v>
      </c>
      <c r="N7" s="276" t="b">
        <f>OR(K7=22,K7=33)</f>
        <v>0</v>
      </c>
      <c r="O7" s="276" t="b">
        <f>OR(K7=11,K7=12)</f>
        <v>0</v>
      </c>
      <c r="P7" s="276" t="b">
        <f>OR(K7=23,K7=34)</f>
        <v>0</v>
      </c>
      <c r="Q7" s="276" t="b">
        <f>OR(K7=13,K7=14,K7=24)</f>
        <v>0</v>
      </c>
      <c r="R7" s="276" t="b">
        <f>OR(K7=1,K7=2,K7=3,K7=4)</f>
        <v>0</v>
      </c>
      <c r="S7" s="277" t="str">
        <f t="shared" ref="S7:S16" si="0">IF(COUNTA(E7:F7)&lt;2,"",(IF(L7=TRUE,$L$5,IF(M7=TRUE,$M$5,IF(N7=TRUE,$N$5,IF(O7=TRUE,$O$5,IF(P7=TRUE,$P$5,IF(Q7=TRUE,$Q$5,IF(R7=TRUE,$R$5,0)))))))))</f>
        <v/>
      </c>
      <c r="T7" s="278" t="str">
        <f t="shared" ref="T7:T16" si="1">IF(COUNTA(E7:F7)&lt;2,"",(IF(L7=TRUE,6,IF(M7=TRUE,5,IF(N7=TRUE,4,IF(O7=TRUE,3,IF(P7=TRUE,2,IF(Q7=TRUE,1,IF(R7=TRUE,0,0)))))))))</f>
        <v/>
      </c>
      <c r="U7" s="279" t="e">
        <f t="shared" ref="U7:U16" si="2">T7*10+H7</f>
        <v>#VALUE!</v>
      </c>
      <c r="V7" s="276" t="e">
        <f>OR(U7=61,U7=62,U7=63)</f>
        <v>#VALUE!</v>
      </c>
      <c r="W7" s="276" t="e">
        <f>OR(U7=51,U7=52)</f>
        <v>#VALUE!</v>
      </c>
      <c r="X7" s="276" t="e">
        <f>OR(U7=31,U7=41,U7=42,U7=53)</f>
        <v>#VALUE!</v>
      </c>
      <c r="Y7" s="276" t="e">
        <f>OR(U7=21,U7=32)</f>
        <v>#VALUE!</v>
      </c>
      <c r="Z7" s="276" t="e">
        <f>AND(V7=FALSE,W7=FALSE,X7=FALSE,Y7=FALSE)</f>
        <v>#VALUE!</v>
      </c>
      <c r="AA7" s="156" t="str">
        <f>IF(COUNTA(E7:F7:H7)&lt;3,"",(IF(V7=TRUE,$V$5,IF(W7=TRUE,$W$5,IF(X7=TRUE,$X$5,IF(Y7=TRUE,$Y$5,"Non"))))))</f>
        <v/>
      </c>
      <c r="AB7" s="276" t="e">
        <f>OR(U7=61,U7=62,U7=51,U7=52)</f>
        <v>#VALUE!</v>
      </c>
      <c r="AC7" s="276" t="e">
        <f>OR(U7=41,U7=42)</f>
        <v>#VALUE!</v>
      </c>
      <c r="AD7" s="276" t="e">
        <f>OR(U7=31,U7=32,U7=63,U7=64,U7=53,U7=54,)</f>
        <v>#VALUE!</v>
      </c>
      <c r="AE7" s="276" t="e">
        <f>OR(U7=21,U7=22,)</f>
        <v>#VALUE!</v>
      </c>
      <c r="AF7" s="276" t="e">
        <f>OR(U7=11,U7=12,U7=13,U7=23,)</f>
        <v>#VALUE!</v>
      </c>
      <c r="AG7" s="156" t="str">
        <f>IF(COUNTA(E7:F7:H7)&lt;3,"",(IF(AB7=TRUE,$AB$5,IF(AC7=TRUE,$AC$5,IF(AD7=TRUE,$AD$5,IF(AE7=TRUE,$AE$5,IF(AF7=TRUE,$AF$5,"Aucune")))))))</f>
        <v/>
      </c>
      <c r="AH7" s="276" t="e">
        <f>OR(U7=62,U7=52,U7=42)</f>
        <v>#VALUE!</v>
      </c>
      <c r="AI7" s="276" t="e">
        <f>OR(U7=63,U7=53,U7=43,U7=64,U7=54)</f>
        <v>#VALUE!</v>
      </c>
      <c r="AJ7" s="276" t="e">
        <f>OR(U7=61,U7=51,U7=41)</f>
        <v>#VALUE!</v>
      </c>
      <c r="AK7" s="276" t="e">
        <f>OR(U7=44,U7=32,U7=33,U7=34)</f>
        <v>#VALUE!</v>
      </c>
      <c r="AL7" s="276" t="e">
        <f>OR(U7=22,U7=23,U7=24,U7=12,U7=13,U7=14)</f>
        <v>#VALUE!</v>
      </c>
      <c r="AM7" s="156" t="str">
        <f>IF(COUNTA(E7:F7:H7)&lt;3,"",(IF(AH7=TRUE,$AH$5,IF(AI7=TRUE,$AI$5,IF(AJ7=TRUE,$AJ$5,IF(AK7=TRUE,$AK$5,IF(AL7=TRUE,$AL$5,"Aucune")))))))</f>
        <v/>
      </c>
      <c r="AN7" s="276" t="e">
        <f>OR(U7=61,U7=62,U7=63,U7=51,U7=52,U7=53)</f>
        <v>#VALUE!</v>
      </c>
      <c r="AO7" s="276" t="e">
        <f>OR(U7=41,U7=42,U7=43,U7=31,U7=32,U7=33)</f>
        <v>#VALUE!</v>
      </c>
      <c r="AP7" s="276" t="e">
        <f>OR(U7=21,U7=22,U7=23,U7=11,U7=12,U7=13)</f>
        <v>#VALUE!</v>
      </c>
      <c r="AQ7" s="156" t="str">
        <f>IF(COUNTA(E7:F7:H7)&lt;3,"",(IF(AN7=TRUE,$AN$5,IF(AO7=TRUE,$AO$5,IF(AP7=TRUE,$AP$5,"Aucune action requise")))))</f>
        <v/>
      </c>
      <c r="AR7" s="276" t="e">
        <f>OR(U7=61,U7=51,U7=41,U7=31,U7=21)</f>
        <v>#VALUE!</v>
      </c>
      <c r="AS7" s="276" t="e">
        <f>OR(U7=62,U7=52,U7=42,U7=32,U7=22,U7=63,U7=53)</f>
        <v>#VALUE!</v>
      </c>
      <c r="AT7" s="276" t="e">
        <f>OR(U7=43,U7=33,U7=23,U7=34,U7=24)</f>
        <v>#VALUE!</v>
      </c>
      <c r="AU7" s="276" t="e">
        <f>OR(U7=64,U7=54,U7=44)</f>
        <v>#VALUE!</v>
      </c>
      <c r="AV7" s="156" t="str">
        <f>IF(COUNTA(E7:F7:H7)&lt;3,"",(IF(AR7=TRUE,$AR$5,IF(AS7=TRUE,$AS$5,IF(AT7=TRUE,$AT$5,IF(AU7=TRUE,$AU$5,"Aucun"))))))</f>
        <v/>
      </c>
      <c r="AW7" s="157"/>
      <c r="AX7" s="61"/>
      <c r="AY7" s="158"/>
    </row>
    <row r="8" spans="1:51" s="233" customFormat="1" ht="114" customHeight="1">
      <c r="A8" s="226"/>
      <c r="B8" s="261" t="s">
        <v>312</v>
      </c>
      <c r="C8" s="171" t="s">
        <v>313</v>
      </c>
      <c r="D8" s="68"/>
      <c r="E8" s="31"/>
      <c r="F8" s="32"/>
      <c r="G8" s="32"/>
      <c r="H8" s="33"/>
      <c r="I8" s="33"/>
      <c r="J8" s="236" t="str">
        <f t="shared" ref="J8:J16" si="3">S8</f>
        <v/>
      </c>
      <c r="K8" s="237">
        <f t="shared" ref="K8:K14" si="4">E8*10+F8</f>
        <v>0</v>
      </c>
      <c r="L8" s="237" t="b">
        <f t="shared" ref="L8:L14" si="5">OR(K8=31)</f>
        <v>0</v>
      </c>
      <c r="M8" s="237" t="b">
        <f t="shared" ref="M8:M14" si="6">OR(K8=21,K8=32)</f>
        <v>0</v>
      </c>
      <c r="N8" s="237" t="b">
        <f t="shared" ref="N8:N14" si="7">OR(K8=22,K8=33)</f>
        <v>0</v>
      </c>
      <c r="O8" s="237" t="b">
        <f t="shared" ref="O8:O14" si="8">OR(K8=11,K8=12)</f>
        <v>0</v>
      </c>
      <c r="P8" s="237" t="b">
        <f t="shared" ref="P8:P14" si="9">OR(K8=23,K8=34)</f>
        <v>0</v>
      </c>
      <c r="Q8" s="237" t="b">
        <f t="shared" ref="Q8:Q14" si="10">OR(K8=13,K8=14,K8=24)</f>
        <v>0</v>
      </c>
      <c r="R8" s="237" t="b">
        <f t="shared" ref="R8:R14" si="11">OR(K8=1,K8=2,K8=3,K8=4)</f>
        <v>0</v>
      </c>
      <c r="S8" s="238" t="str">
        <f t="shared" si="0"/>
        <v/>
      </c>
      <c r="T8" s="239" t="str">
        <f t="shared" si="1"/>
        <v/>
      </c>
      <c r="U8" s="240" t="e">
        <f t="shared" si="2"/>
        <v>#VALUE!</v>
      </c>
      <c r="V8" s="237" t="e">
        <f t="shared" ref="V8:V14" si="12">OR(U8=61,U8=62,U8=63)</f>
        <v>#VALUE!</v>
      </c>
      <c r="W8" s="237" t="e">
        <f t="shared" ref="W8:W14" si="13">OR(U8=51,U8=52)</f>
        <v>#VALUE!</v>
      </c>
      <c r="X8" s="237" t="e">
        <f t="shared" ref="X8:X14" si="14">OR(U8=31,U8=41,U8=42,U8=53)</f>
        <v>#VALUE!</v>
      </c>
      <c r="Y8" s="237" t="e">
        <f t="shared" ref="Y8:Y14" si="15">OR(U8=21,U8=32)</f>
        <v>#VALUE!</v>
      </c>
      <c r="Z8" s="237" t="e">
        <f t="shared" ref="Z8:Z14" si="16">AND(V8=FALSE,W8=FALSE,X8=FALSE,Y8=FALSE)</f>
        <v>#VALUE!</v>
      </c>
      <c r="AA8" s="121" t="str">
        <f>IF(COUNTA(E8:F8:H8)&lt;3,"",(IF(V8=TRUE,$V$5,IF(W8=TRUE,$W$5,IF(X8=TRUE,$X$5,IF(Y8=TRUE,$Y$5,"Non"))))))</f>
        <v/>
      </c>
      <c r="AB8" s="237" t="e">
        <f t="shared" ref="AB8:AB14" si="17">OR(U8=61,U8=62,U8=51,U8=52)</f>
        <v>#VALUE!</v>
      </c>
      <c r="AC8" s="237" t="e">
        <f t="shared" ref="AC8:AC14" si="18">OR(U8=41,U8=42)</f>
        <v>#VALUE!</v>
      </c>
      <c r="AD8" s="237" t="e">
        <f t="shared" ref="AD8:AD14" si="19">OR(U8=31,U8=32,U8=63,U8=64,U8=53,U8=54,)</f>
        <v>#VALUE!</v>
      </c>
      <c r="AE8" s="237" t="e">
        <f t="shared" ref="AE8:AE14" si="20">OR(U8=21,U8=22,)</f>
        <v>#VALUE!</v>
      </c>
      <c r="AF8" s="237" t="e">
        <f t="shared" ref="AF8:AF14" si="21">OR(U8=11,U8=12,U8=13,U8=23,)</f>
        <v>#VALUE!</v>
      </c>
      <c r="AG8" s="121" t="str">
        <f>IF(COUNTA(E8:F8:H8)&lt;3,"",(IF(AB8=TRUE,$AB$5,IF(AC8=TRUE,$AC$5,IF(AD8=TRUE,$AD$5,IF(AE8=TRUE,$AE$5,IF(AF8=TRUE,$AF$5,"Aucune")))))))</f>
        <v/>
      </c>
      <c r="AH8" s="237" t="e">
        <f t="shared" ref="AH8:AH14" si="22">OR(U8=62,U8=52,U8=42)</f>
        <v>#VALUE!</v>
      </c>
      <c r="AI8" s="237" t="e">
        <f t="shared" ref="AI8:AI14" si="23">OR(U8=63,U8=53,U8=43,U8=64,U8=54)</f>
        <v>#VALUE!</v>
      </c>
      <c r="AJ8" s="237" t="e">
        <f t="shared" ref="AJ8:AJ14" si="24">OR(U8=61,U8=51,U8=41)</f>
        <v>#VALUE!</v>
      </c>
      <c r="AK8" s="237" t="e">
        <f t="shared" ref="AK8:AK14" si="25">OR(U8=44,U8=32,U8=33,U8=34)</f>
        <v>#VALUE!</v>
      </c>
      <c r="AL8" s="237" t="e">
        <f t="shared" ref="AL8:AL14" si="26">OR(U8=22,U8=23,U8=24,U8=12,U8=13,U8=14)</f>
        <v>#VALUE!</v>
      </c>
      <c r="AM8" s="121" t="str">
        <f>IF(COUNTA(E8:F8:H8)&lt;3,"",(IF(AH8=TRUE,$AH$5,IF(AI8=TRUE,$AI$5,IF(AJ8=TRUE,$AJ$5,IF(AK8=TRUE,$AK$5,IF(AL8=TRUE,$AL$5,"Aucune")))))))</f>
        <v/>
      </c>
      <c r="AN8" s="237" t="e">
        <f t="shared" ref="AN8:AN14" si="27">OR(U8=61,U8=62,U8=63,U8=51,U8=52,U8=53)</f>
        <v>#VALUE!</v>
      </c>
      <c r="AO8" s="237" t="e">
        <f t="shared" ref="AO8:AO14" si="28">OR(U8=41,U8=42,U8=43,U8=31,U8=32,U8=33)</f>
        <v>#VALUE!</v>
      </c>
      <c r="AP8" s="237" t="e">
        <f t="shared" ref="AP8:AP14" si="29">OR(U8=21,U8=22,U8=23,U8=11,U8=12,U8=13)</f>
        <v>#VALUE!</v>
      </c>
      <c r="AQ8" s="121" t="str">
        <f>IF(COUNTA(E8:F8:H8)&lt;3,"",(IF(AN8=TRUE,$AN$5,IF(AO8=TRUE,$AO$5,IF(AP8=TRUE,$AP$5,"Aucune action requise")))))</f>
        <v/>
      </c>
      <c r="AR8" s="237" t="e">
        <f t="shared" ref="AR8:AR14" si="30">OR(U8=61,U8=51,U8=41,U8=31,U8=21)</f>
        <v>#VALUE!</v>
      </c>
      <c r="AS8" s="237" t="e">
        <f t="shared" ref="AS8:AS14" si="31">OR(U8=62,U8=52,U8=42,U8=32,U8=22,U8=63,U8=53)</f>
        <v>#VALUE!</v>
      </c>
      <c r="AT8" s="237" t="e">
        <f t="shared" ref="AT8:AT14" si="32">OR(U8=43,U8=33,U8=23,U8=34,U8=24)</f>
        <v>#VALUE!</v>
      </c>
      <c r="AU8" s="237" t="e">
        <f t="shared" ref="AU8:AU14" si="33">OR(U8=64,U8=54,U8=44)</f>
        <v>#VALUE!</v>
      </c>
      <c r="AV8" s="121" t="str">
        <f>IF(COUNTA(E8:F8:H8)&lt;3,"",(IF(AR8=TRUE,$AR$5,IF(AS8=TRUE,$AS$5,IF(AT8=TRUE,$AT$5,IF(AU8=TRUE,$AU$5,"Aucun"))))))</f>
        <v/>
      </c>
      <c r="AW8" s="122"/>
      <c r="AX8" s="34"/>
      <c r="AY8" s="123"/>
    </row>
    <row r="9" spans="1:51" s="233" customFormat="1" ht="114" customHeight="1">
      <c r="A9" s="226"/>
      <c r="B9" s="471" t="s">
        <v>314</v>
      </c>
      <c r="C9" s="497" t="s">
        <v>315</v>
      </c>
      <c r="D9" s="486"/>
      <c r="E9" s="474"/>
      <c r="F9" s="475"/>
      <c r="G9" s="475"/>
      <c r="H9" s="476"/>
      <c r="I9" s="476"/>
      <c r="J9" s="477" t="str">
        <f t="shared" ref="J9" si="34">S9</f>
        <v/>
      </c>
      <c r="K9" s="478">
        <f t="shared" ref="K9" si="35">E9*10+F9</f>
        <v>0</v>
      </c>
      <c r="L9" s="478" t="b">
        <f t="shared" ref="L9" si="36">OR(K9=31)</f>
        <v>0</v>
      </c>
      <c r="M9" s="478" t="b">
        <f t="shared" ref="M9" si="37">OR(K9=21,K9=32)</f>
        <v>0</v>
      </c>
      <c r="N9" s="478" t="b">
        <f t="shared" ref="N9" si="38">OR(K9=22,K9=33)</f>
        <v>0</v>
      </c>
      <c r="O9" s="478" t="b">
        <f t="shared" ref="O9" si="39">OR(K9=11,K9=12)</f>
        <v>0</v>
      </c>
      <c r="P9" s="478" t="b">
        <f t="shared" ref="P9" si="40">OR(K9=23,K9=34)</f>
        <v>0</v>
      </c>
      <c r="Q9" s="478" t="b">
        <f t="shared" ref="Q9" si="41">OR(K9=13,K9=14,K9=24)</f>
        <v>0</v>
      </c>
      <c r="R9" s="478" t="b">
        <f t="shared" ref="R9" si="42">OR(K9=1,K9=2,K9=3,K9=4)</f>
        <v>0</v>
      </c>
      <c r="S9" s="479" t="str">
        <f t="shared" si="0"/>
        <v/>
      </c>
      <c r="T9" s="480" t="str">
        <f t="shared" si="1"/>
        <v/>
      </c>
      <c r="U9" s="481" t="e">
        <f t="shared" si="2"/>
        <v>#VALUE!</v>
      </c>
      <c r="V9" s="478" t="e">
        <f t="shared" ref="V9" si="43">OR(U9=61,U9=62,U9=63)</f>
        <v>#VALUE!</v>
      </c>
      <c r="W9" s="478" t="e">
        <f t="shared" ref="W9" si="44">OR(U9=51,U9=52)</f>
        <v>#VALUE!</v>
      </c>
      <c r="X9" s="478" t="e">
        <f t="shared" ref="X9" si="45">OR(U9=31,U9=41,U9=42,U9=53)</f>
        <v>#VALUE!</v>
      </c>
      <c r="Y9" s="478" t="e">
        <f t="shared" ref="Y9" si="46">OR(U9=21,U9=32)</f>
        <v>#VALUE!</v>
      </c>
      <c r="Z9" s="478" t="e">
        <f t="shared" ref="Z9" si="47">AND(V9=FALSE,W9=FALSE,X9=FALSE,Y9=FALSE)</f>
        <v>#VALUE!</v>
      </c>
      <c r="AA9" s="482" t="str">
        <f>IF(COUNTA(E9:F9:H9)&lt;3,"",(IF(V9=TRUE,$V$5,IF(W9=TRUE,$W$5,IF(X9=TRUE,$X$5,IF(Y9=TRUE,$Y$5,"Non"))))))</f>
        <v/>
      </c>
      <c r="AB9" s="478" t="e">
        <f t="shared" ref="AB9" si="48">OR(U9=61,U9=62,U9=51,U9=52)</f>
        <v>#VALUE!</v>
      </c>
      <c r="AC9" s="478" t="e">
        <f t="shared" ref="AC9" si="49">OR(U9=41,U9=42)</f>
        <v>#VALUE!</v>
      </c>
      <c r="AD9" s="478" t="e">
        <f t="shared" ref="AD9" si="50">OR(U9=31,U9=32,U9=63,U9=64,U9=53,U9=54,)</f>
        <v>#VALUE!</v>
      </c>
      <c r="AE9" s="478" t="e">
        <f t="shared" ref="AE9" si="51">OR(U9=21,U9=22,)</f>
        <v>#VALUE!</v>
      </c>
      <c r="AF9" s="478" t="e">
        <f t="shared" ref="AF9" si="52">OR(U9=11,U9=12,U9=13,U9=23,)</f>
        <v>#VALUE!</v>
      </c>
      <c r="AG9" s="482" t="str">
        <f>IF(COUNTA(E9:F9:H9)&lt;3,"",(IF(AB9=TRUE,$AB$5,IF(AC9=TRUE,$AC$5,IF(AD9=TRUE,$AD$5,IF(AE9=TRUE,$AE$5,IF(AF9=TRUE,$AF$5,"Aucune")))))))</f>
        <v/>
      </c>
      <c r="AH9" s="478" t="e">
        <f t="shared" ref="AH9" si="53">OR(U9=62,U9=52,U9=42)</f>
        <v>#VALUE!</v>
      </c>
      <c r="AI9" s="478" t="e">
        <f t="shared" ref="AI9" si="54">OR(U9=63,U9=53,U9=43,U9=64,U9=54)</f>
        <v>#VALUE!</v>
      </c>
      <c r="AJ9" s="478" t="e">
        <f t="shared" ref="AJ9" si="55">OR(U9=61,U9=51,U9=41)</f>
        <v>#VALUE!</v>
      </c>
      <c r="AK9" s="478" t="e">
        <f t="shared" ref="AK9" si="56">OR(U9=44,U9=32,U9=33,U9=34)</f>
        <v>#VALUE!</v>
      </c>
      <c r="AL9" s="478" t="e">
        <f t="shared" ref="AL9" si="57">OR(U9=22,U9=23,U9=24,U9=12,U9=13,U9=14)</f>
        <v>#VALUE!</v>
      </c>
      <c r="AM9" s="482" t="str">
        <f>IF(COUNTA(E9:F9:H9)&lt;3,"",(IF(AH9=TRUE,$AH$5,IF(AI9=TRUE,$AI$5,IF(AJ9=TRUE,$AJ$5,IF(AK9=TRUE,$AK$5,IF(AL9=TRUE,$AL$5,"Aucune")))))))</f>
        <v/>
      </c>
      <c r="AN9" s="478" t="e">
        <f t="shared" ref="AN9" si="58">OR(U9=61,U9=62,U9=63,U9=51,U9=52,U9=53)</f>
        <v>#VALUE!</v>
      </c>
      <c r="AO9" s="478" t="e">
        <f t="shared" ref="AO9" si="59">OR(U9=41,U9=42,U9=43,U9=31,U9=32,U9=33)</f>
        <v>#VALUE!</v>
      </c>
      <c r="AP9" s="478" t="e">
        <f t="shared" ref="AP9" si="60">OR(U9=21,U9=22,U9=23,U9=11,U9=12,U9=13)</f>
        <v>#VALUE!</v>
      </c>
      <c r="AQ9" s="482" t="str">
        <f>IF(COUNTA(E9:F9:H9)&lt;3,"",(IF(AN9=TRUE,$AN$5,IF(AO9=TRUE,$AO$5,IF(AP9=TRUE,$AP$5,"Aucune action requise")))))</f>
        <v/>
      </c>
      <c r="AR9" s="478" t="e">
        <f t="shared" ref="AR9" si="61">OR(U9=61,U9=51,U9=41,U9=31,U9=21)</f>
        <v>#VALUE!</v>
      </c>
      <c r="AS9" s="478" t="e">
        <f t="shared" ref="AS9" si="62">OR(U9=62,U9=52,U9=42,U9=32,U9=22,U9=63,U9=53)</f>
        <v>#VALUE!</v>
      </c>
      <c r="AT9" s="478" t="e">
        <f t="shared" ref="AT9" si="63">OR(U9=43,U9=33,U9=23,U9=34,U9=24)</f>
        <v>#VALUE!</v>
      </c>
      <c r="AU9" s="478" t="e">
        <f t="shared" ref="AU9" si="64">OR(U9=64,U9=54,U9=44)</f>
        <v>#VALUE!</v>
      </c>
      <c r="AV9" s="482" t="str">
        <f>IF(COUNTA(E9:F9:H9)&lt;3,"",(IF(AR9=TRUE,$AR$5,IF(AS9=TRUE,$AS$5,IF(AT9=TRUE,$AT$5,IF(AU9=TRUE,$AU$5,"Aucun"))))))</f>
        <v/>
      </c>
      <c r="AW9" s="483"/>
      <c r="AX9" s="484"/>
      <c r="AY9" s="146"/>
    </row>
    <row r="10" spans="1:51" s="233" customFormat="1" ht="114" customHeight="1">
      <c r="A10" s="226"/>
      <c r="B10" s="471" t="s">
        <v>316</v>
      </c>
      <c r="C10" s="497" t="s">
        <v>317</v>
      </c>
      <c r="D10" s="486"/>
      <c r="E10" s="474"/>
      <c r="F10" s="475"/>
      <c r="G10" s="475"/>
      <c r="H10" s="476"/>
      <c r="I10" s="476"/>
      <c r="J10" s="477" t="str">
        <f t="shared" ref="J10:J11" si="65">S10</f>
        <v/>
      </c>
      <c r="K10" s="478">
        <f t="shared" ref="K10:K11" si="66">E10*10+F10</f>
        <v>0</v>
      </c>
      <c r="L10" s="478" t="b">
        <f t="shared" ref="L10:L11" si="67">OR(K10=31)</f>
        <v>0</v>
      </c>
      <c r="M10" s="478" t="b">
        <f t="shared" ref="M10:M11" si="68">OR(K10=21,K10=32)</f>
        <v>0</v>
      </c>
      <c r="N10" s="478" t="b">
        <f t="shared" ref="N10:N11" si="69">OR(K10=22,K10=33)</f>
        <v>0</v>
      </c>
      <c r="O10" s="478" t="b">
        <f t="shared" ref="O10:O11" si="70">OR(K10=11,K10=12)</f>
        <v>0</v>
      </c>
      <c r="P10" s="478" t="b">
        <f t="shared" ref="P10:P11" si="71">OR(K10=23,K10=34)</f>
        <v>0</v>
      </c>
      <c r="Q10" s="478" t="b">
        <f t="shared" ref="Q10:Q11" si="72">OR(K10=13,K10=14,K10=24)</f>
        <v>0</v>
      </c>
      <c r="R10" s="478" t="b">
        <f t="shared" ref="R10:R11" si="73">OR(K10=1,K10=2,K10=3,K10=4)</f>
        <v>0</v>
      </c>
      <c r="S10" s="479" t="str">
        <f t="shared" si="0"/>
        <v/>
      </c>
      <c r="T10" s="480" t="str">
        <f t="shared" si="1"/>
        <v/>
      </c>
      <c r="U10" s="481" t="e">
        <f t="shared" si="2"/>
        <v>#VALUE!</v>
      </c>
      <c r="V10" s="478" t="e">
        <f t="shared" ref="V10:V11" si="74">OR(U10=61,U10=62,U10=63)</f>
        <v>#VALUE!</v>
      </c>
      <c r="W10" s="478" t="e">
        <f t="shared" ref="W10:W11" si="75">OR(U10=51,U10=52)</f>
        <v>#VALUE!</v>
      </c>
      <c r="X10" s="478" t="e">
        <f t="shared" ref="X10:X11" si="76">OR(U10=31,U10=41,U10=42,U10=53)</f>
        <v>#VALUE!</v>
      </c>
      <c r="Y10" s="478" t="e">
        <f t="shared" ref="Y10:Y11" si="77">OR(U10=21,U10=32)</f>
        <v>#VALUE!</v>
      </c>
      <c r="Z10" s="478" t="e">
        <f t="shared" ref="Z10:Z11" si="78">AND(V10=FALSE,W10=FALSE,X10=FALSE,Y10=FALSE)</f>
        <v>#VALUE!</v>
      </c>
      <c r="AA10" s="482" t="str">
        <f>IF(COUNTA(E10:F10:H10)&lt;3,"",(IF(V10=TRUE,$V$5,IF(W10=TRUE,$W$5,IF(X10=TRUE,$X$5,IF(Y10=TRUE,$Y$5,"Non"))))))</f>
        <v/>
      </c>
      <c r="AB10" s="478" t="e">
        <f t="shared" ref="AB10:AB11" si="79">OR(U10=61,U10=62,U10=51,U10=52)</f>
        <v>#VALUE!</v>
      </c>
      <c r="AC10" s="478" t="e">
        <f t="shared" ref="AC10:AC11" si="80">OR(U10=41,U10=42)</f>
        <v>#VALUE!</v>
      </c>
      <c r="AD10" s="478" t="e">
        <f t="shared" ref="AD10:AD11" si="81">OR(U10=31,U10=32,U10=63,U10=64,U10=53,U10=54,)</f>
        <v>#VALUE!</v>
      </c>
      <c r="AE10" s="478" t="e">
        <f t="shared" ref="AE10:AE11" si="82">OR(U10=21,U10=22,)</f>
        <v>#VALUE!</v>
      </c>
      <c r="AF10" s="478" t="e">
        <f t="shared" ref="AF10:AF11" si="83">OR(U10=11,U10=12,U10=13,U10=23,)</f>
        <v>#VALUE!</v>
      </c>
      <c r="AG10" s="482" t="str">
        <f>IF(COUNTA(E10:F10:H10)&lt;3,"",(IF(AB10=TRUE,$AB$5,IF(AC10=TRUE,$AC$5,IF(AD10=TRUE,$AD$5,IF(AE10=TRUE,$AE$5,IF(AF10=TRUE,$AF$5,"Aucune")))))))</f>
        <v/>
      </c>
      <c r="AH10" s="478" t="e">
        <f t="shared" ref="AH10:AH11" si="84">OR(U10=62,U10=52,U10=42)</f>
        <v>#VALUE!</v>
      </c>
      <c r="AI10" s="478" t="e">
        <f t="shared" ref="AI10:AI11" si="85">OR(U10=63,U10=53,U10=43,U10=64,U10=54)</f>
        <v>#VALUE!</v>
      </c>
      <c r="AJ10" s="478" t="e">
        <f t="shared" ref="AJ10:AJ11" si="86">OR(U10=61,U10=51,U10=41)</f>
        <v>#VALUE!</v>
      </c>
      <c r="AK10" s="478" t="e">
        <f t="shared" ref="AK10:AK11" si="87">OR(U10=44,U10=32,U10=33,U10=34)</f>
        <v>#VALUE!</v>
      </c>
      <c r="AL10" s="478" t="e">
        <f t="shared" ref="AL10:AL11" si="88">OR(U10=22,U10=23,U10=24,U10=12,U10=13,U10=14)</f>
        <v>#VALUE!</v>
      </c>
      <c r="AM10" s="482" t="str">
        <f>IF(COUNTA(E10:F10:H10)&lt;3,"",(IF(AH10=TRUE,$AH$5,IF(AI10=TRUE,$AI$5,IF(AJ10=TRUE,$AJ$5,IF(AK10=TRUE,$AK$5,IF(AL10=TRUE,$AL$5,"Aucune")))))))</f>
        <v/>
      </c>
      <c r="AN10" s="478" t="e">
        <f t="shared" ref="AN10:AN11" si="89">OR(U10=61,U10=62,U10=63,U10=51,U10=52,U10=53)</f>
        <v>#VALUE!</v>
      </c>
      <c r="AO10" s="478" t="e">
        <f t="shared" ref="AO10:AO11" si="90">OR(U10=41,U10=42,U10=43,U10=31,U10=32,U10=33)</f>
        <v>#VALUE!</v>
      </c>
      <c r="AP10" s="478" t="e">
        <f t="shared" ref="AP10:AP11" si="91">OR(U10=21,U10=22,U10=23,U10=11,U10=12,U10=13)</f>
        <v>#VALUE!</v>
      </c>
      <c r="AQ10" s="482" t="str">
        <f>IF(COUNTA(E10:F10:H10)&lt;3,"",(IF(AN10=TRUE,$AN$5,IF(AO10=TRUE,$AO$5,IF(AP10=TRUE,$AP$5,"Aucune action requise")))))</f>
        <v/>
      </c>
      <c r="AR10" s="478" t="e">
        <f t="shared" ref="AR10:AR11" si="92">OR(U10=61,U10=51,U10=41,U10=31,U10=21)</f>
        <v>#VALUE!</v>
      </c>
      <c r="AS10" s="478" t="e">
        <f t="shared" ref="AS10:AS11" si="93">OR(U10=62,U10=52,U10=42,U10=32,U10=22,U10=63,U10=53)</f>
        <v>#VALUE!</v>
      </c>
      <c r="AT10" s="478" t="e">
        <f t="shared" ref="AT10:AT11" si="94">OR(U10=43,U10=33,U10=23,U10=34,U10=24)</f>
        <v>#VALUE!</v>
      </c>
      <c r="AU10" s="478" t="e">
        <f t="shared" ref="AU10:AU11" si="95">OR(U10=64,U10=54,U10=44)</f>
        <v>#VALUE!</v>
      </c>
      <c r="AV10" s="482" t="str">
        <f>IF(COUNTA(E10:F10:H10)&lt;3,"",(IF(AR10=TRUE,$AR$5,IF(AS10=TRUE,$AS$5,IF(AT10=TRUE,$AT$5,IF(AU10=TRUE,$AU$5,"Aucun"))))))</f>
        <v/>
      </c>
      <c r="AW10" s="483"/>
      <c r="AX10" s="484"/>
      <c r="AY10" s="146"/>
    </row>
    <row r="11" spans="1:51" s="233" customFormat="1" ht="114" customHeight="1">
      <c r="A11" s="226"/>
      <c r="B11" s="261" t="s">
        <v>318</v>
      </c>
      <c r="C11" s="171" t="s">
        <v>319</v>
      </c>
      <c r="D11" s="68"/>
      <c r="E11" s="31"/>
      <c r="F11" s="32"/>
      <c r="G11" s="32"/>
      <c r="H11" s="33"/>
      <c r="I11" s="33"/>
      <c r="J11" s="236" t="str">
        <f t="shared" si="65"/>
        <v/>
      </c>
      <c r="K11" s="237">
        <f t="shared" si="66"/>
        <v>0</v>
      </c>
      <c r="L11" s="237" t="b">
        <f t="shared" si="67"/>
        <v>0</v>
      </c>
      <c r="M11" s="237" t="b">
        <f t="shared" si="68"/>
        <v>0</v>
      </c>
      <c r="N11" s="237" t="b">
        <f t="shared" si="69"/>
        <v>0</v>
      </c>
      <c r="O11" s="237" t="b">
        <f t="shared" si="70"/>
        <v>0</v>
      </c>
      <c r="P11" s="237" t="b">
        <f t="shared" si="71"/>
        <v>0</v>
      </c>
      <c r="Q11" s="237" t="b">
        <f t="shared" si="72"/>
        <v>0</v>
      </c>
      <c r="R11" s="237" t="b">
        <f t="shared" si="73"/>
        <v>0</v>
      </c>
      <c r="S11" s="238" t="str">
        <f t="shared" si="0"/>
        <v/>
      </c>
      <c r="T11" s="239" t="str">
        <f t="shared" si="1"/>
        <v/>
      </c>
      <c r="U11" s="240" t="e">
        <f t="shared" si="2"/>
        <v>#VALUE!</v>
      </c>
      <c r="V11" s="237" t="e">
        <f t="shared" si="74"/>
        <v>#VALUE!</v>
      </c>
      <c r="W11" s="237" t="e">
        <f t="shared" si="75"/>
        <v>#VALUE!</v>
      </c>
      <c r="X11" s="237" t="e">
        <f t="shared" si="76"/>
        <v>#VALUE!</v>
      </c>
      <c r="Y11" s="237" t="e">
        <f t="shared" si="77"/>
        <v>#VALUE!</v>
      </c>
      <c r="Z11" s="237" t="e">
        <f t="shared" si="78"/>
        <v>#VALUE!</v>
      </c>
      <c r="AA11" s="121" t="str">
        <f>IF(COUNTA(E11:F11:H11)&lt;3,"",(IF(V11=TRUE,$V$5,IF(W11=TRUE,$W$5,IF(X11=TRUE,$X$5,IF(Y11=TRUE,$Y$5,"Non"))))))</f>
        <v/>
      </c>
      <c r="AB11" s="237" t="e">
        <f t="shared" si="79"/>
        <v>#VALUE!</v>
      </c>
      <c r="AC11" s="237" t="e">
        <f t="shared" si="80"/>
        <v>#VALUE!</v>
      </c>
      <c r="AD11" s="237" t="e">
        <f t="shared" si="81"/>
        <v>#VALUE!</v>
      </c>
      <c r="AE11" s="237" t="e">
        <f t="shared" si="82"/>
        <v>#VALUE!</v>
      </c>
      <c r="AF11" s="237" t="e">
        <f t="shared" si="83"/>
        <v>#VALUE!</v>
      </c>
      <c r="AG11" s="121" t="str">
        <f>IF(COUNTA(E11:F11:H11)&lt;3,"",(IF(AB11=TRUE,$AB$5,IF(AC11=TRUE,$AC$5,IF(AD11=TRUE,$AD$5,IF(AE11=TRUE,$AE$5,IF(AF11=TRUE,$AF$5,"Aucune")))))))</f>
        <v/>
      </c>
      <c r="AH11" s="237" t="e">
        <f t="shared" si="84"/>
        <v>#VALUE!</v>
      </c>
      <c r="AI11" s="237" t="e">
        <f t="shared" si="85"/>
        <v>#VALUE!</v>
      </c>
      <c r="AJ11" s="237" t="e">
        <f t="shared" si="86"/>
        <v>#VALUE!</v>
      </c>
      <c r="AK11" s="237" t="e">
        <f t="shared" si="87"/>
        <v>#VALUE!</v>
      </c>
      <c r="AL11" s="237" t="e">
        <f t="shared" si="88"/>
        <v>#VALUE!</v>
      </c>
      <c r="AM11" s="121" t="str">
        <f>IF(COUNTA(E11:F11:H11)&lt;3,"",(IF(AH11=TRUE,$AH$5,IF(AI11=TRUE,$AI$5,IF(AJ11=TRUE,$AJ$5,IF(AK11=TRUE,$AK$5,IF(AL11=TRUE,$AL$5,"Aucune")))))))</f>
        <v/>
      </c>
      <c r="AN11" s="237" t="e">
        <f t="shared" si="89"/>
        <v>#VALUE!</v>
      </c>
      <c r="AO11" s="237" t="e">
        <f t="shared" si="90"/>
        <v>#VALUE!</v>
      </c>
      <c r="AP11" s="237" t="e">
        <f t="shared" si="91"/>
        <v>#VALUE!</v>
      </c>
      <c r="AQ11" s="121" t="str">
        <f>IF(COUNTA(E11:F11:H11)&lt;3,"",(IF(AN11=TRUE,$AN$5,IF(AO11=TRUE,$AO$5,IF(AP11=TRUE,$AP$5,"Aucune action requise")))))</f>
        <v/>
      </c>
      <c r="AR11" s="237" t="e">
        <f t="shared" si="92"/>
        <v>#VALUE!</v>
      </c>
      <c r="AS11" s="237" t="e">
        <f t="shared" si="93"/>
        <v>#VALUE!</v>
      </c>
      <c r="AT11" s="237" t="e">
        <f t="shared" si="94"/>
        <v>#VALUE!</v>
      </c>
      <c r="AU11" s="237" t="e">
        <f t="shared" si="95"/>
        <v>#VALUE!</v>
      </c>
      <c r="AV11" s="121" t="str">
        <f>IF(COUNTA(E11:F11:H11)&lt;3,"",(IF(AR11=TRUE,$AR$5,IF(AS11=TRUE,$AS$5,IF(AT11=TRUE,$AT$5,IF(AU11=TRUE,$AU$5,"Aucun"))))))</f>
        <v/>
      </c>
      <c r="AW11" s="122"/>
      <c r="AX11" s="34"/>
      <c r="AY11" s="123"/>
    </row>
    <row r="12" spans="1:51" s="233" customFormat="1" ht="114" customHeight="1">
      <c r="A12" s="226"/>
      <c r="B12" s="471" t="s">
        <v>320</v>
      </c>
      <c r="C12" s="492" t="s">
        <v>321</v>
      </c>
      <c r="D12" s="486"/>
      <c r="E12" s="474"/>
      <c r="F12" s="475"/>
      <c r="G12" s="475"/>
      <c r="H12" s="476"/>
      <c r="I12" s="476"/>
      <c r="J12" s="477" t="str">
        <f t="shared" si="3"/>
        <v/>
      </c>
      <c r="K12" s="478">
        <f t="shared" si="4"/>
        <v>0</v>
      </c>
      <c r="L12" s="478" t="b">
        <f t="shared" si="5"/>
        <v>0</v>
      </c>
      <c r="M12" s="478" t="b">
        <f t="shared" si="6"/>
        <v>0</v>
      </c>
      <c r="N12" s="478" t="b">
        <f t="shared" si="7"/>
        <v>0</v>
      </c>
      <c r="O12" s="478" t="b">
        <f t="shared" si="8"/>
        <v>0</v>
      </c>
      <c r="P12" s="478" t="b">
        <f t="shared" si="9"/>
        <v>0</v>
      </c>
      <c r="Q12" s="478" t="b">
        <f t="shared" si="10"/>
        <v>0</v>
      </c>
      <c r="R12" s="478" t="b">
        <f t="shared" si="11"/>
        <v>0</v>
      </c>
      <c r="S12" s="479" t="str">
        <f t="shared" si="0"/>
        <v/>
      </c>
      <c r="T12" s="480" t="str">
        <f t="shared" si="1"/>
        <v/>
      </c>
      <c r="U12" s="481" t="e">
        <f t="shared" si="2"/>
        <v>#VALUE!</v>
      </c>
      <c r="V12" s="478" t="e">
        <f t="shared" si="12"/>
        <v>#VALUE!</v>
      </c>
      <c r="W12" s="478" t="e">
        <f t="shared" si="13"/>
        <v>#VALUE!</v>
      </c>
      <c r="X12" s="478" t="e">
        <f t="shared" si="14"/>
        <v>#VALUE!</v>
      </c>
      <c r="Y12" s="478" t="e">
        <f t="shared" si="15"/>
        <v>#VALUE!</v>
      </c>
      <c r="Z12" s="478" t="e">
        <f t="shared" si="16"/>
        <v>#VALUE!</v>
      </c>
      <c r="AA12" s="482" t="str">
        <f>IF(COUNTA(E12:F12:H12)&lt;3,"",(IF(V12=TRUE,$V$5,IF(W12=TRUE,$W$5,IF(X12=TRUE,$X$5,IF(Y12=TRUE,$Y$5,"Non"))))))</f>
        <v/>
      </c>
      <c r="AB12" s="478" t="e">
        <f t="shared" si="17"/>
        <v>#VALUE!</v>
      </c>
      <c r="AC12" s="478" t="e">
        <f t="shared" si="18"/>
        <v>#VALUE!</v>
      </c>
      <c r="AD12" s="478" t="e">
        <f t="shared" si="19"/>
        <v>#VALUE!</v>
      </c>
      <c r="AE12" s="478" t="e">
        <f t="shared" si="20"/>
        <v>#VALUE!</v>
      </c>
      <c r="AF12" s="478" t="e">
        <f t="shared" si="21"/>
        <v>#VALUE!</v>
      </c>
      <c r="AG12" s="482" t="str">
        <f>IF(COUNTA(E12:F12:H12)&lt;3,"",(IF(AB12=TRUE,$AB$5,IF(AC12=TRUE,$AC$5,IF(AD12=TRUE,$AD$5,IF(AE12=TRUE,$AE$5,IF(AF12=TRUE,$AF$5,"Aucune")))))))</f>
        <v/>
      </c>
      <c r="AH12" s="478" t="e">
        <f t="shared" si="22"/>
        <v>#VALUE!</v>
      </c>
      <c r="AI12" s="478" t="e">
        <f t="shared" si="23"/>
        <v>#VALUE!</v>
      </c>
      <c r="AJ12" s="478" t="e">
        <f t="shared" si="24"/>
        <v>#VALUE!</v>
      </c>
      <c r="AK12" s="478" t="e">
        <f t="shared" si="25"/>
        <v>#VALUE!</v>
      </c>
      <c r="AL12" s="478" t="e">
        <f t="shared" si="26"/>
        <v>#VALUE!</v>
      </c>
      <c r="AM12" s="482" t="str">
        <f>IF(COUNTA(E12:F12:H12)&lt;3,"",(IF(AH12=TRUE,$AH$5,IF(AI12=TRUE,$AI$5,IF(AJ12=TRUE,$AJ$5,IF(AK12=TRUE,$AK$5,IF(AL12=TRUE,$AL$5,"Aucune")))))))</f>
        <v/>
      </c>
      <c r="AN12" s="478" t="e">
        <f t="shared" si="27"/>
        <v>#VALUE!</v>
      </c>
      <c r="AO12" s="478" t="e">
        <f t="shared" si="28"/>
        <v>#VALUE!</v>
      </c>
      <c r="AP12" s="478" t="e">
        <f t="shared" si="29"/>
        <v>#VALUE!</v>
      </c>
      <c r="AQ12" s="482" t="str">
        <f>IF(COUNTA(E12:F12:H12)&lt;3,"",(IF(AN12=TRUE,$AN$5,IF(AO12=TRUE,$AO$5,IF(AP12=TRUE,$AP$5,"Aucune action requise")))))</f>
        <v/>
      </c>
      <c r="AR12" s="478" t="e">
        <f t="shared" si="30"/>
        <v>#VALUE!</v>
      </c>
      <c r="AS12" s="478" t="e">
        <f t="shared" si="31"/>
        <v>#VALUE!</v>
      </c>
      <c r="AT12" s="478" t="e">
        <f t="shared" si="32"/>
        <v>#VALUE!</v>
      </c>
      <c r="AU12" s="478" t="e">
        <f t="shared" si="33"/>
        <v>#VALUE!</v>
      </c>
      <c r="AV12" s="482" t="str">
        <f>IF(COUNTA(E12:F12:H12)&lt;3,"",(IF(AR12=TRUE,$AR$5,IF(AS12=TRUE,$AS$5,IF(AT12=TRUE,$AT$5,IF(AU12=TRUE,$AU$5,"Aucun"))))))</f>
        <v/>
      </c>
      <c r="AW12" s="483"/>
      <c r="AX12" s="484"/>
      <c r="AY12" s="146"/>
    </row>
    <row r="13" spans="1:51" s="233" customFormat="1" ht="114" customHeight="1" thickBot="1">
      <c r="A13" s="226"/>
      <c r="B13" s="455" t="s">
        <v>322</v>
      </c>
      <c r="C13" s="501" t="s">
        <v>323</v>
      </c>
      <c r="D13" s="491"/>
      <c r="E13" s="458"/>
      <c r="F13" s="459"/>
      <c r="G13" s="459"/>
      <c r="H13" s="460"/>
      <c r="I13" s="460"/>
      <c r="J13" s="461" t="str">
        <f t="shared" si="3"/>
        <v/>
      </c>
      <c r="K13" s="462">
        <f t="shared" si="4"/>
        <v>0</v>
      </c>
      <c r="L13" s="462" t="b">
        <f t="shared" si="5"/>
        <v>0</v>
      </c>
      <c r="M13" s="462" t="b">
        <f t="shared" si="6"/>
        <v>0</v>
      </c>
      <c r="N13" s="462" t="b">
        <f t="shared" si="7"/>
        <v>0</v>
      </c>
      <c r="O13" s="462" t="b">
        <f t="shared" si="8"/>
        <v>0</v>
      </c>
      <c r="P13" s="462" t="b">
        <f t="shared" si="9"/>
        <v>0</v>
      </c>
      <c r="Q13" s="462" t="b">
        <f t="shared" si="10"/>
        <v>0</v>
      </c>
      <c r="R13" s="462" t="b">
        <f t="shared" si="11"/>
        <v>0</v>
      </c>
      <c r="S13" s="463" t="str">
        <f t="shared" si="0"/>
        <v/>
      </c>
      <c r="T13" s="464" t="str">
        <f t="shared" si="1"/>
        <v/>
      </c>
      <c r="U13" s="465" t="e">
        <f t="shared" si="2"/>
        <v>#VALUE!</v>
      </c>
      <c r="V13" s="462" t="e">
        <f t="shared" si="12"/>
        <v>#VALUE!</v>
      </c>
      <c r="W13" s="462" t="e">
        <f t="shared" si="13"/>
        <v>#VALUE!</v>
      </c>
      <c r="X13" s="462" t="e">
        <f t="shared" si="14"/>
        <v>#VALUE!</v>
      </c>
      <c r="Y13" s="462" t="e">
        <f t="shared" si="15"/>
        <v>#VALUE!</v>
      </c>
      <c r="Z13" s="462" t="e">
        <f t="shared" si="16"/>
        <v>#VALUE!</v>
      </c>
      <c r="AA13" s="466" t="str">
        <f>IF(COUNTA(E13:F13:H13)&lt;3,"",(IF(V13=TRUE,$V$5,IF(W13=TRUE,$W$5,IF(X13=TRUE,$X$5,IF(Y13=TRUE,$Y$5,"Non"))))))</f>
        <v/>
      </c>
      <c r="AB13" s="462" t="e">
        <f t="shared" si="17"/>
        <v>#VALUE!</v>
      </c>
      <c r="AC13" s="462" t="e">
        <f t="shared" si="18"/>
        <v>#VALUE!</v>
      </c>
      <c r="AD13" s="462" t="e">
        <f t="shared" si="19"/>
        <v>#VALUE!</v>
      </c>
      <c r="AE13" s="462" t="e">
        <f t="shared" si="20"/>
        <v>#VALUE!</v>
      </c>
      <c r="AF13" s="462" t="e">
        <f t="shared" si="21"/>
        <v>#VALUE!</v>
      </c>
      <c r="AG13" s="466" t="str">
        <f>IF(COUNTA(E13:F13:H13)&lt;3,"",(IF(AB13=TRUE,$AB$5,IF(AC13=TRUE,$AC$5,IF(AD13=TRUE,$AD$5,IF(AE13=TRUE,$AE$5,IF(AF13=TRUE,$AF$5,"Aucune")))))))</f>
        <v/>
      </c>
      <c r="AH13" s="462" t="e">
        <f t="shared" si="22"/>
        <v>#VALUE!</v>
      </c>
      <c r="AI13" s="462" t="e">
        <f t="shared" si="23"/>
        <v>#VALUE!</v>
      </c>
      <c r="AJ13" s="462" t="e">
        <f t="shared" si="24"/>
        <v>#VALUE!</v>
      </c>
      <c r="AK13" s="462" t="e">
        <f t="shared" si="25"/>
        <v>#VALUE!</v>
      </c>
      <c r="AL13" s="462" t="e">
        <f t="shared" si="26"/>
        <v>#VALUE!</v>
      </c>
      <c r="AM13" s="466" t="str">
        <f>IF(COUNTA(E13:F13:H13)&lt;3,"",(IF(AH13=TRUE,$AH$5,IF(AI13=TRUE,$AI$5,IF(AJ13=TRUE,$AJ$5,IF(AK13=TRUE,$AK$5,IF(AL13=TRUE,$AL$5,"Aucune")))))))</f>
        <v/>
      </c>
      <c r="AN13" s="462" t="e">
        <f t="shared" si="27"/>
        <v>#VALUE!</v>
      </c>
      <c r="AO13" s="462" t="e">
        <f t="shared" si="28"/>
        <v>#VALUE!</v>
      </c>
      <c r="AP13" s="462" t="e">
        <f t="shared" si="29"/>
        <v>#VALUE!</v>
      </c>
      <c r="AQ13" s="466" t="str">
        <f>IF(COUNTA(E13:F13:H13)&lt;3,"",(IF(AN13=TRUE,$AN$5,IF(AO13=TRUE,$AO$5,IF(AP13=TRUE,$AP$5,"Aucune action requise")))))</f>
        <v/>
      </c>
      <c r="AR13" s="462" t="e">
        <f t="shared" si="30"/>
        <v>#VALUE!</v>
      </c>
      <c r="AS13" s="462" t="e">
        <f t="shared" si="31"/>
        <v>#VALUE!</v>
      </c>
      <c r="AT13" s="462" t="e">
        <f t="shared" si="32"/>
        <v>#VALUE!</v>
      </c>
      <c r="AU13" s="462" t="e">
        <f t="shared" si="33"/>
        <v>#VALUE!</v>
      </c>
      <c r="AV13" s="466" t="str">
        <f>IF(COUNTA(E13:F13:H13)&lt;3,"",(IF(AR13=TRUE,$AR$5,IF(AS13=TRUE,$AS$5,IF(AT13=TRUE,$AT$5,IF(AU13=TRUE,$AU$5,"Aucun"))))))</f>
        <v/>
      </c>
      <c r="AW13" s="467"/>
      <c r="AX13" s="468"/>
      <c r="AY13" s="142"/>
    </row>
    <row r="14" spans="1:51" s="233" customFormat="1" ht="114" customHeight="1">
      <c r="A14" s="226"/>
      <c r="B14" s="469" t="s">
        <v>324</v>
      </c>
      <c r="C14" s="499" t="s">
        <v>325</v>
      </c>
      <c r="D14" s="493"/>
      <c r="E14" s="429"/>
      <c r="F14" s="430"/>
      <c r="G14" s="430"/>
      <c r="H14" s="431"/>
      <c r="I14" s="431"/>
      <c r="J14" s="432" t="str">
        <f t="shared" si="3"/>
        <v/>
      </c>
      <c r="K14" s="433">
        <f t="shared" si="4"/>
        <v>0</v>
      </c>
      <c r="L14" s="433" t="b">
        <f t="shared" si="5"/>
        <v>0</v>
      </c>
      <c r="M14" s="433" t="b">
        <f t="shared" si="6"/>
        <v>0</v>
      </c>
      <c r="N14" s="433" t="b">
        <f t="shared" si="7"/>
        <v>0</v>
      </c>
      <c r="O14" s="433" t="b">
        <f t="shared" si="8"/>
        <v>0</v>
      </c>
      <c r="P14" s="433" t="b">
        <f t="shared" si="9"/>
        <v>0</v>
      </c>
      <c r="Q14" s="433" t="b">
        <f t="shared" si="10"/>
        <v>0</v>
      </c>
      <c r="R14" s="433" t="b">
        <f t="shared" si="11"/>
        <v>0</v>
      </c>
      <c r="S14" s="434" t="str">
        <f t="shared" si="0"/>
        <v/>
      </c>
      <c r="T14" s="435" t="str">
        <f t="shared" si="1"/>
        <v/>
      </c>
      <c r="U14" s="436" t="e">
        <f t="shared" si="2"/>
        <v>#VALUE!</v>
      </c>
      <c r="V14" s="433" t="e">
        <f t="shared" si="12"/>
        <v>#VALUE!</v>
      </c>
      <c r="W14" s="433" t="e">
        <f t="shared" si="13"/>
        <v>#VALUE!</v>
      </c>
      <c r="X14" s="433" t="e">
        <f t="shared" si="14"/>
        <v>#VALUE!</v>
      </c>
      <c r="Y14" s="433" t="e">
        <f t="shared" si="15"/>
        <v>#VALUE!</v>
      </c>
      <c r="Z14" s="433" t="e">
        <f t="shared" si="16"/>
        <v>#VALUE!</v>
      </c>
      <c r="AA14" s="437" t="str">
        <f>IF(COUNTA(E14:F14:H14)&lt;3,"",(IF(V14=TRUE,$V$5,IF(W14=TRUE,$W$5,IF(X14=TRUE,$X$5,IF(Y14=TRUE,$Y$5,"Non"))))))</f>
        <v/>
      </c>
      <c r="AB14" s="433" t="e">
        <f t="shared" si="17"/>
        <v>#VALUE!</v>
      </c>
      <c r="AC14" s="433" t="e">
        <f t="shared" si="18"/>
        <v>#VALUE!</v>
      </c>
      <c r="AD14" s="433" t="e">
        <f t="shared" si="19"/>
        <v>#VALUE!</v>
      </c>
      <c r="AE14" s="433" t="e">
        <f t="shared" si="20"/>
        <v>#VALUE!</v>
      </c>
      <c r="AF14" s="433" t="e">
        <f t="shared" si="21"/>
        <v>#VALUE!</v>
      </c>
      <c r="AG14" s="437" t="str">
        <f>IF(COUNTA(E14:F14:H14)&lt;3,"",(IF(AB14=TRUE,$AB$5,IF(AC14=TRUE,$AC$5,IF(AD14=TRUE,$AD$5,IF(AE14=TRUE,$AE$5,IF(AF14=TRUE,$AF$5,"Aucune")))))))</f>
        <v/>
      </c>
      <c r="AH14" s="433" t="e">
        <f t="shared" si="22"/>
        <v>#VALUE!</v>
      </c>
      <c r="AI14" s="433" t="e">
        <f t="shared" si="23"/>
        <v>#VALUE!</v>
      </c>
      <c r="AJ14" s="433" t="e">
        <f t="shared" si="24"/>
        <v>#VALUE!</v>
      </c>
      <c r="AK14" s="433" t="e">
        <f t="shared" si="25"/>
        <v>#VALUE!</v>
      </c>
      <c r="AL14" s="433" t="e">
        <f t="shared" si="26"/>
        <v>#VALUE!</v>
      </c>
      <c r="AM14" s="437" t="str">
        <f>IF(COUNTA(E14:F14:H14)&lt;3,"",(IF(AH14=TRUE,$AH$5,IF(AI14=TRUE,$AI$5,IF(AJ14=TRUE,$AJ$5,IF(AK14=TRUE,$AK$5,IF(AL14=TRUE,$AL$5,"Aucune")))))))</f>
        <v/>
      </c>
      <c r="AN14" s="433" t="e">
        <f t="shared" si="27"/>
        <v>#VALUE!</v>
      </c>
      <c r="AO14" s="433" t="e">
        <f t="shared" si="28"/>
        <v>#VALUE!</v>
      </c>
      <c r="AP14" s="433" t="e">
        <f t="shared" si="29"/>
        <v>#VALUE!</v>
      </c>
      <c r="AQ14" s="437" t="str">
        <f>IF(COUNTA(E14:F14:H14)&lt;3,"",(IF(AN14=TRUE,$AN$5,IF(AO14=TRUE,$AO$5,IF(AP14=TRUE,$AP$5,"Aucune action requise")))))</f>
        <v/>
      </c>
      <c r="AR14" s="433" t="e">
        <f t="shared" si="30"/>
        <v>#VALUE!</v>
      </c>
      <c r="AS14" s="433" t="e">
        <f t="shared" si="31"/>
        <v>#VALUE!</v>
      </c>
      <c r="AT14" s="433" t="e">
        <f t="shared" si="32"/>
        <v>#VALUE!</v>
      </c>
      <c r="AU14" s="433" t="e">
        <f t="shared" si="33"/>
        <v>#VALUE!</v>
      </c>
      <c r="AV14" s="437" t="str">
        <f>IF(COUNTA(E14:F14:H14)&lt;3,"",(IF(AR14=TRUE,$AR$5,IF(AS14=TRUE,$AS$5,IF(AT14=TRUE,$AT$5,IF(AU14=TRUE,$AU$5,"Aucun"))))))</f>
        <v/>
      </c>
      <c r="AW14" s="438"/>
      <c r="AX14" s="439"/>
      <c r="AY14" s="136"/>
    </row>
    <row r="15" spans="1:51" ht="114" customHeight="1" thickBot="1">
      <c r="B15" s="261" t="s">
        <v>326</v>
      </c>
      <c r="C15" s="171" t="s">
        <v>327</v>
      </c>
      <c r="D15" s="68"/>
      <c r="E15" s="31"/>
      <c r="F15" s="32"/>
      <c r="G15" s="32"/>
      <c r="H15" s="33"/>
      <c r="I15" s="33"/>
      <c r="J15" s="461" t="str">
        <f t="shared" si="3"/>
        <v/>
      </c>
      <c r="K15" s="237">
        <f t="shared" ref="K15" si="96">E15*10+F15</f>
        <v>0</v>
      </c>
      <c r="L15" s="237" t="b">
        <f t="shared" ref="L15" si="97">OR(K15=31)</f>
        <v>0</v>
      </c>
      <c r="M15" s="237" t="b">
        <f t="shared" ref="M15" si="98">OR(K15=21,K15=32)</f>
        <v>0</v>
      </c>
      <c r="N15" s="237" t="b">
        <f t="shared" ref="N15" si="99">OR(K15=22,K15=33)</f>
        <v>0</v>
      </c>
      <c r="O15" s="237" t="b">
        <f t="shared" ref="O15" si="100">OR(K15=11,K15=12)</f>
        <v>0</v>
      </c>
      <c r="P15" s="237" t="b">
        <f t="shared" ref="P15" si="101">OR(K15=23,K15=34)</f>
        <v>0</v>
      </c>
      <c r="Q15" s="237" t="b">
        <f t="shared" ref="Q15" si="102">OR(K15=13,K15=14,K15=24)</f>
        <v>0</v>
      </c>
      <c r="R15" s="237" t="b">
        <f t="shared" ref="R15" si="103">OR(K15=1,K15=2,K15=3,K15=4)</f>
        <v>0</v>
      </c>
      <c r="S15" s="238" t="str">
        <f t="shared" si="0"/>
        <v/>
      </c>
      <c r="T15" s="239" t="str">
        <f t="shared" si="1"/>
        <v/>
      </c>
      <c r="U15" s="240" t="e">
        <f t="shared" si="2"/>
        <v>#VALUE!</v>
      </c>
      <c r="V15" s="237" t="e">
        <f t="shared" ref="V15" si="104">OR(U15=61,U15=62,U15=63)</f>
        <v>#VALUE!</v>
      </c>
      <c r="W15" s="237" t="e">
        <f t="shared" ref="W15" si="105">OR(U15=51,U15=52)</f>
        <v>#VALUE!</v>
      </c>
      <c r="X15" s="237" t="e">
        <f t="shared" ref="X15" si="106">OR(U15=31,U15=41,U15=42,U15=53)</f>
        <v>#VALUE!</v>
      </c>
      <c r="Y15" s="237" t="e">
        <f t="shared" ref="Y15" si="107">OR(U15=21,U15=32)</f>
        <v>#VALUE!</v>
      </c>
      <c r="Z15" s="237" t="e">
        <f t="shared" ref="Z15" si="108">AND(V15=FALSE,W15=FALSE,X15=FALSE,Y15=FALSE)</f>
        <v>#VALUE!</v>
      </c>
      <c r="AA15" s="121" t="str">
        <f>IF(COUNTA(E15:F15:H15)&lt;3,"",(IF(V15=TRUE,$V$5,IF(W15=TRUE,$W$5,IF(X15=TRUE,$X$5,IF(Y15=TRUE,$Y$5,"Non"))))))</f>
        <v/>
      </c>
      <c r="AB15" s="237" t="e">
        <f t="shared" ref="AB15" si="109">OR(U15=61,U15=62,U15=51,U15=52)</f>
        <v>#VALUE!</v>
      </c>
      <c r="AC15" s="237" t="e">
        <f t="shared" ref="AC15" si="110">OR(U15=41,U15=42)</f>
        <v>#VALUE!</v>
      </c>
      <c r="AD15" s="237" t="e">
        <f t="shared" ref="AD15" si="111">OR(U15=31,U15=32,U15=63,U15=64,U15=53,U15=54,)</f>
        <v>#VALUE!</v>
      </c>
      <c r="AE15" s="237" t="e">
        <f t="shared" ref="AE15" si="112">OR(U15=21,U15=22,)</f>
        <v>#VALUE!</v>
      </c>
      <c r="AF15" s="237" t="e">
        <f t="shared" ref="AF15" si="113">OR(U15=11,U15=12,U15=13,U15=23,)</f>
        <v>#VALUE!</v>
      </c>
      <c r="AG15" s="121" t="str">
        <f>IF(COUNTA(E15:F15:H15)&lt;3,"",(IF(AB15=TRUE,$AB$5,IF(AC15=TRUE,$AC$5,IF(AD15=TRUE,$AD$5,IF(AE15=TRUE,$AE$5,IF(AF15=TRUE,$AF$5,"Aucune")))))))</f>
        <v/>
      </c>
      <c r="AH15" s="237" t="e">
        <f t="shared" ref="AH15" si="114">OR(U15=62,U15=52,U15=42)</f>
        <v>#VALUE!</v>
      </c>
      <c r="AI15" s="237" t="e">
        <f t="shared" ref="AI15" si="115">OR(U15=63,U15=53,U15=43,U15=64,U15=54)</f>
        <v>#VALUE!</v>
      </c>
      <c r="AJ15" s="237" t="e">
        <f t="shared" ref="AJ15" si="116">OR(U15=61,U15=51,U15=41)</f>
        <v>#VALUE!</v>
      </c>
      <c r="AK15" s="237" t="e">
        <f t="shared" ref="AK15" si="117">OR(U15=44,U15=32,U15=33,U15=34)</f>
        <v>#VALUE!</v>
      </c>
      <c r="AL15" s="237" t="e">
        <f t="shared" ref="AL15" si="118">OR(U15=22,U15=23,U15=24,U15=12,U15=13,U15=14)</f>
        <v>#VALUE!</v>
      </c>
      <c r="AM15" s="121" t="str">
        <f>IF(COUNTA(E15:F15:H15)&lt;3,"",(IF(AH15=TRUE,$AH$5,IF(AI15=TRUE,$AI$5,IF(AJ15=TRUE,$AJ$5,IF(AK15=TRUE,$AK$5,IF(AL15=TRUE,$AL$5,"Aucune")))))))</f>
        <v/>
      </c>
      <c r="AN15" s="237" t="e">
        <f t="shared" ref="AN15" si="119">OR(U15=61,U15=62,U15=63,U15=51,U15=52,U15=53)</f>
        <v>#VALUE!</v>
      </c>
      <c r="AO15" s="237" t="e">
        <f t="shared" ref="AO15" si="120">OR(U15=41,U15=42,U15=43,U15=31,U15=32,U15=33)</f>
        <v>#VALUE!</v>
      </c>
      <c r="AP15" s="237" t="e">
        <f t="shared" ref="AP15" si="121">OR(U15=21,U15=22,U15=23,U15=11,U15=12,U15=13)</f>
        <v>#VALUE!</v>
      </c>
      <c r="AQ15" s="121" t="str">
        <f>IF(COUNTA(E15:F15:H15)&lt;3,"",(IF(AN15=TRUE,$AN$5,IF(AO15=TRUE,$AO$5,IF(AP15=TRUE,$AP$5,"Aucune action requise")))))</f>
        <v/>
      </c>
      <c r="AR15" s="237" t="e">
        <f t="shared" ref="AR15" si="122">OR(U15=61,U15=51,U15=41,U15=31,U15=21)</f>
        <v>#VALUE!</v>
      </c>
      <c r="AS15" s="237" t="e">
        <f t="shared" ref="AS15" si="123">OR(U15=62,U15=52,U15=42,U15=32,U15=22,U15=63,U15=53)</f>
        <v>#VALUE!</v>
      </c>
      <c r="AT15" s="237" t="e">
        <f t="shared" ref="AT15" si="124">OR(U15=43,U15=33,U15=23,U15=34,U15=24)</f>
        <v>#VALUE!</v>
      </c>
      <c r="AU15" s="237" t="e">
        <f t="shared" ref="AU15" si="125">OR(U15=64,U15=54,U15=44)</f>
        <v>#VALUE!</v>
      </c>
      <c r="AV15" s="121" t="str">
        <f>IF(COUNTA(E15:F15:H15)&lt;3,"",(IF(AR15=TRUE,$AR$5,IF(AS15=TRUE,$AS$5,IF(AT15=TRUE,$AT$5,IF(AU15=TRUE,$AU$5,"Aucun"))))))</f>
        <v/>
      </c>
      <c r="AW15" s="122"/>
      <c r="AX15" s="34"/>
      <c r="AY15" s="123"/>
    </row>
    <row r="16" spans="1:51" ht="114" customHeight="1" thickBot="1">
      <c r="B16" s="455" t="s">
        <v>328</v>
      </c>
      <c r="C16" s="501" t="s">
        <v>329</v>
      </c>
      <c r="D16" s="488"/>
      <c r="E16" s="443"/>
      <c r="F16" s="444"/>
      <c r="G16" s="444"/>
      <c r="H16" s="445"/>
      <c r="I16" s="445"/>
      <c r="J16" s="432" t="str">
        <f t="shared" si="3"/>
        <v/>
      </c>
      <c r="K16" s="447">
        <f t="shared" ref="K16" si="126">E16*10+F16</f>
        <v>0</v>
      </c>
      <c r="L16" s="447" t="b">
        <f t="shared" ref="L16" si="127">OR(K16=31)</f>
        <v>0</v>
      </c>
      <c r="M16" s="447" t="b">
        <f t="shared" ref="M16" si="128">OR(K16=21,K16=32)</f>
        <v>0</v>
      </c>
      <c r="N16" s="447" t="b">
        <f t="shared" ref="N16" si="129">OR(K16=22,K16=33)</f>
        <v>0</v>
      </c>
      <c r="O16" s="447" t="b">
        <f t="shared" ref="O16" si="130">OR(K16=11,K16=12)</f>
        <v>0</v>
      </c>
      <c r="P16" s="447" t="b">
        <f t="shared" ref="P16" si="131">OR(K16=23,K16=34)</f>
        <v>0</v>
      </c>
      <c r="Q16" s="447" t="b">
        <f t="shared" ref="Q16" si="132">OR(K16=13,K16=14,K16=24)</f>
        <v>0</v>
      </c>
      <c r="R16" s="447" t="b">
        <f t="shared" ref="R16" si="133">OR(K16=1,K16=2,K16=3,K16=4)</f>
        <v>0</v>
      </c>
      <c r="S16" s="448" t="str">
        <f t="shared" si="0"/>
        <v/>
      </c>
      <c r="T16" s="449" t="str">
        <f t="shared" si="1"/>
        <v/>
      </c>
      <c r="U16" s="450" t="e">
        <f t="shared" si="2"/>
        <v>#VALUE!</v>
      </c>
      <c r="V16" s="447" t="e">
        <f t="shared" ref="V16" si="134">OR(U16=61,U16=62,U16=63)</f>
        <v>#VALUE!</v>
      </c>
      <c r="W16" s="447" t="e">
        <f t="shared" ref="W16" si="135">OR(U16=51,U16=52)</f>
        <v>#VALUE!</v>
      </c>
      <c r="X16" s="447" t="e">
        <f t="shared" ref="X16" si="136">OR(U16=31,U16=41,U16=42,U16=53)</f>
        <v>#VALUE!</v>
      </c>
      <c r="Y16" s="447" t="e">
        <f t="shared" ref="Y16" si="137">OR(U16=21,U16=32)</f>
        <v>#VALUE!</v>
      </c>
      <c r="Z16" s="447" t="e">
        <f t="shared" ref="Z16" si="138">AND(V16=FALSE,W16=FALSE,X16=FALSE,Y16=FALSE)</f>
        <v>#VALUE!</v>
      </c>
      <c r="AA16" s="451" t="str">
        <f>IF(COUNTA(E16:F16:H16)&lt;3,"",(IF(V16=TRUE,$V$5,IF(W16=TRUE,$W$5,IF(X16=TRUE,$X$5,IF(Y16=TRUE,$Y$5,"Non"))))))</f>
        <v/>
      </c>
      <c r="AB16" s="447" t="e">
        <f t="shared" ref="AB16" si="139">OR(U16=61,U16=62,U16=51,U16=52)</f>
        <v>#VALUE!</v>
      </c>
      <c r="AC16" s="447" t="e">
        <f t="shared" ref="AC16" si="140">OR(U16=41,U16=42)</f>
        <v>#VALUE!</v>
      </c>
      <c r="AD16" s="447" t="e">
        <f t="shared" ref="AD16" si="141">OR(U16=31,U16=32,U16=63,U16=64,U16=53,U16=54,)</f>
        <v>#VALUE!</v>
      </c>
      <c r="AE16" s="447" t="e">
        <f t="shared" ref="AE16" si="142">OR(U16=21,U16=22,)</f>
        <v>#VALUE!</v>
      </c>
      <c r="AF16" s="447" t="e">
        <f t="shared" ref="AF16" si="143">OR(U16=11,U16=12,U16=13,U16=23,)</f>
        <v>#VALUE!</v>
      </c>
      <c r="AG16" s="451" t="str">
        <f>IF(COUNTA(E16:F16:H16)&lt;3,"",(IF(AB16=TRUE,$AB$5,IF(AC16=TRUE,$AC$5,IF(AD16=TRUE,$AD$5,IF(AE16=TRUE,$AE$5,IF(AF16=TRUE,$AF$5,"Aucune")))))))</f>
        <v/>
      </c>
      <c r="AH16" s="447" t="e">
        <f t="shared" ref="AH16" si="144">OR(U16=62,U16=52,U16=42)</f>
        <v>#VALUE!</v>
      </c>
      <c r="AI16" s="447" t="e">
        <f t="shared" ref="AI16" si="145">OR(U16=63,U16=53,U16=43,U16=64,U16=54)</f>
        <v>#VALUE!</v>
      </c>
      <c r="AJ16" s="447" t="e">
        <f t="shared" ref="AJ16" si="146">OR(U16=61,U16=51,U16=41)</f>
        <v>#VALUE!</v>
      </c>
      <c r="AK16" s="447" t="e">
        <f t="shared" ref="AK16" si="147">OR(U16=44,U16=32,U16=33,U16=34)</f>
        <v>#VALUE!</v>
      </c>
      <c r="AL16" s="447" t="e">
        <f t="shared" ref="AL16" si="148">OR(U16=22,U16=23,U16=24,U16=12,U16=13,U16=14)</f>
        <v>#VALUE!</v>
      </c>
      <c r="AM16" s="451" t="str">
        <f>IF(COUNTA(E16:F16:H16)&lt;3,"",(IF(AH16=TRUE,$AH$5,IF(AI16=TRUE,$AI$5,IF(AJ16=TRUE,$AJ$5,IF(AK16=TRUE,$AK$5,IF(AL16=TRUE,$AL$5,"Aucune")))))))</f>
        <v/>
      </c>
      <c r="AN16" s="447" t="e">
        <f t="shared" ref="AN16" si="149">OR(U16=61,U16=62,U16=63,U16=51,U16=52,U16=53)</f>
        <v>#VALUE!</v>
      </c>
      <c r="AO16" s="447" t="e">
        <f t="shared" ref="AO16" si="150">OR(U16=41,U16=42,U16=43,U16=31,U16=32,U16=33)</f>
        <v>#VALUE!</v>
      </c>
      <c r="AP16" s="447" t="e">
        <f t="shared" ref="AP16" si="151">OR(U16=21,U16=22,U16=23,U16=11,U16=12,U16=13)</f>
        <v>#VALUE!</v>
      </c>
      <c r="AQ16" s="451" t="str">
        <f>IF(COUNTA(E16:F16:H16)&lt;3,"",(IF(AN16=TRUE,$AN$5,IF(AO16=TRUE,$AO$5,IF(AP16=TRUE,$AP$5,"Aucune action requise")))))</f>
        <v/>
      </c>
      <c r="AR16" s="447" t="e">
        <f t="shared" ref="AR16" si="152">OR(U16=61,U16=51,U16=41,U16=31,U16=21)</f>
        <v>#VALUE!</v>
      </c>
      <c r="AS16" s="447" t="e">
        <f t="shared" ref="AS16" si="153">OR(U16=62,U16=52,U16=42,U16=32,U16=22,U16=63,U16=53)</f>
        <v>#VALUE!</v>
      </c>
      <c r="AT16" s="447" t="e">
        <f t="shared" ref="AT16" si="154">OR(U16=43,U16=33,U16=23,U16=34,U16=24)</f>
        <v>#VALUE!</v>
      </c>
      <c r="AU16" s="447" t="e">
        <f t="shared" ref="AU16" si="155">OR(U16=64,U16=54,U16=44)</f>
        <v>#VALUE!</v>
      </c>
      <c r="AV16" s="451" t="str">
        <f>IF(COUNTA(E16:F16:H16)&lt;3,"",(IF(AR16=TRUE,$AR$5,IF(AS16=TRUE,$AS$5,IF(AT16=TRUE,$AT$5,IF(AU16=TRUE,$AU$5,"Aucun"))))))</f>
        <v/>
      </c>
      <c r="AW16" s="452"/>
      <c r="AX16" s="453"/>
      <c r="AY16" s="152"/>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4918" priority="315">
      <formula>FIND("Réagir",B4)</formula>
    </cfRule>
    <cfRule type="expression" dxfId="4917" priority="314">
      <formula>FIND("Agir",B4)</formula>
    </cfRule>
    <cfRule type="expression" dxfId="4916" priority="313" stopIfTrue="1">
      <formula>ISTEXT(A4)</formula>
    </cfRule>
  </conditionalFormatting>
  <conditionalFormatting sqref="A4">
    <cfRule type="expression" dxfId="4915" priority="307" stopIfTrue="1">
      <formula>ISTEXT(A4)</formula>
    </cfRule>
    <cfRule type="expression" dxfId="4914" priority="308">
      <formula>FIND("Agir",B4)</formula>
    </cfRule>
    <cfRule type="expression" dxfId="4913" priority="309">
      <formula>FIND("Réagir",B4)</formula>
    </cfRule>
    <cfRule type="expression" dxfId="4912" priority="310" stopIfTrue="1">
      <formula>ISTEXT(A4)</formula>
    </cfRule>
    <cfRule type="expression" dxfId="4911" priority="311">
      <formula>FIND("Agir",B4)</formula>
    </cfRule>
    <cfRule type="expression" dxfId="4910" priority="312">
      <formula>FIND("Réagir",B4)</formula>
    </cfRule>
  </conditionalFormatting>
  <conditionalFormatting sqref="D7:D14">
    <cfRule type="expression" dxfId="4909" priority="253" stopIfTrue="1">
      <formula>ISTEXT(D7)</formula>
    </cfRule>
    <cfRule type="expression" dxfId="4908" priority="250">
      <formula>FIND("Conforter",F7)</formula>
    </cfRule>
    <cfRule type="expression" dxfId="4907" priority="249" stopIfTrue="1">
      <formula>ISTEXT(D7)</formula>
    </cfRule>
    <cfRule type="expression" dxfId="4906" priority="254">
      <formula>FIND("Agir",E7)</formula>
    </cfRule>
    <cfRule type="expression" dxfId="4905" priority="255">
      <formula>FIND("Réagir",E7)</formula>
    </cfRule>
  </conditionalFormatting>
  <conditionalFormatting sqref="D9:D10">
    <cfRule type="expression" dxfId="4904" priority="102">
      <formula>FIND("Conforter",F9)</formula>
    </cfRule>
    <cfRule type="expression" dxfId="4903" priority="101" stopIfTrue="1">
      <formula>ISTEXT(D9)</formula>
    </cfRule>
  </conditionalFormatting>
  <conditionalFormatting sqref="D9:D14">
    <cfRule type="expression" dxfId="4902" priority="237" stopIfTrue="1">
      <formula>ISTEXT(D9)</formula>
    </cfRule>
    <cfRule type="expression" dxfId="4901" priority="238">
      <formula>FIND("Conforter",F9)</formula>
    </cfRule>
  </conditionalFormatting>
  <conditionalFormatting sqref="D15">
    <cfRule type="expression" dxfId="4900" priority="67">
      <formula>FIND("Réagir",E15)</formula>
    </cfRule>
    <cfRule type="expression" dxfId="4899" priority="64">
      <formula>FIND("Conforter",F15)</formula>
    </cfRule>
    <cfRule type="expression" dxfId="4898" priority="63" stopIfTrue="1">
      <formula>ISTEXT(D15)</formula>
    </cfRule>
    <cfRule type="expression" dxfId="4897" priority="66">
      <formula>FIND("Agir",E15)</formula>
    </cfRule>
  </conditionalFormatting>
  <conditionalFormatting sqref="D15:D16">
    <cfRule type="expression" dxfId="4896" priority="65" stopIfTrue="1">
      <formula>ISTEXT(D15)</formula>
    </cfRule>
  </conditionalFormatting>
  <conditionalFormatting sqref="D16">
    <cfRule type="expression" dxfId="4895" priority="153" stopIfTrue="1">
      <formula>ISTEXT(D16)</formula>
    </cfRule>
    <cfRule type="expression" dxfId="4894" priority="154">
      <formula>FIND("Conforter",F16)</formula>
    </cfRule>
    <cfRule type="expression" dxfId="4893" priority="156">
      <formula>FIND("Agir",E16)</formula>
    </cfRule>
    <cfRule type="expression" dxfId="4892" priority="155" stopIfTrue="1">
      <formula>ISTEXT(D16)</formula>
    </cfRule>
    <cfRule type="expression" dxfId="4891" priority="152">
      <formula>FIND("Conforter",F16)</formula>
    </cfRule>
    <cfRule type="expression" dxfId="4890" priority="157">
      <formula>FIND("Réagir",E16)</formula>
    </cfRule>
  </conditionalFormatting>
  <conditionalFormatting sqref="F7:F14">
    <cfRule type="expression" dxfId="4889" priority="303">
      <formula>FIND("Conforter",I7)</formula>
    </cfRule>
  </conditionalFormatting>
  <conditionalFormatting sqref="F15">
    <cfRule type="expression" dxfId="4888" priority="85">
      <formula>FIND("Conforter",I15)</formula>
    </cfRule>
  </conditionalFormatting>
  <conditionalFormatting sqref="F16">
    <cfRule type="expression" dxfId="4887" priority="177">
      <formula>FIND("Conforter",I16)</formula>
    </cfRule>
  </conditionalFormatting>
  <conditionalFormatting sqref="F7:G14">
    <cfRule type="expression" dxfId="4886" priority="299" stopIfTrue="1">
      <formula>ISTEXT(F7)</formula>
    </cfRule>
  </conditionalFormatting>
  <conditionalFormatting sqref="F15:G15">
    <cfRule type="expression" dxfId="4885" priority="81" stopIfTrue="1">
      <formula>ISTEXT(F15)</formula>
    </cfRule>
  </conditionalFormatting>
  <conditionalFormatting sqref="F16:G16">
    <cfRule type="expression" dxfId="4884" priority="173" stopIfTrue="1">
      <formula>ISTEXT(F16)</formula>
    </cfRule>
  </conditionalFormatting>
  <conditionalFormatting sqref="G7:G14">
    <cfRule type="expression" dxfId="4883" priority="301">
      <formula>FIND("Réagir",I7)</formula>
    </cfRule>
    <cfRule type="expression" dxfId="4882" priority="300">
      <formula>FIND("Agir",I7)</formula>
    </cfRule>
  </conditionalFormatting>
  <conditionalFormatting sqref="G15">
    <cfRule type="expression" dxfId="4881" priority="83">
      <formula>FIND("Réagir",I15)</formula>
    </cfRule>
    <cfRule type="expression" dxfId="4880" priority="82">
      <formula>FIND("Agir",I15)</formula>
    </cfRule>
  </conditionalFormatting>
  <conditionalFormatting sqref="G16">
    <cfRule type="expression" dxfId="4879" priority="174">
      <formula>FIND("Agir",I16)</formula>
    </cfRule>
    <cfRule type="expression" dxfId="4878" priority="175">
      <formula>FIND("Réagir",I16)</formula>
    </cfRule>
  </conditionalFormatting>
  <conditionalFormatting sqref="G7:H14">
    <cfRule type="expression" dxfId="4877" priority="298">
      <formula>FIND("Conforter",J7)</formula>
    </cfRule>
    <cfRule type="expression" dxfId="4876" priority="297" stopIfTrue="1">
      <formula>ISTEXT(G7)</formula>
    </cfRule>
  </conditionalFormatting>
  <conditionalFormatting sqref="G9:H9">
    <cfRule type="expression" dxfId="4875" priority="103" stopIfTrue="1">
      <formula>ISTEXT(G9)</formula>
    </cfRule>
    <cfRule type="expression" dxfId="4874" priority="104">
      <formula>FIND("Conforter",J9)</formula>
    </cfRule>
  </conditionalFormatting>
  <conditionalFormatting sqref="G9:H14">
    <cfRule type="expression" dxfId="4873" priority="267">
      <formula>FIND("Conforter",J9)</formula>
    </cfRule>
  </conditionalFormatting>
  <conditionalFormatting sqref="G10:H10">
    <cfRule type="expression" dxfId="4872" priority="114">
      <formula>FIND("Conforter",J10)</formula>
    </cfRule>
  </conditionalFormatting>
  <conditionalFormatting sqref="G15:H15">
    <cfRule type="expression" dxfId="4871" priority="80">
      <formula>FIND("Conforter",J15)</formula>
    </cfRule>
  </conditionalFormatting>
  <conditionalFormatting sqref="G16:H16">
    <cfRule type="expression" dxfId="4870" priority="165" stopIfTrue="1">
      <formula>ISTEXT(G16)</formula>
    </cfRule>
    <cfRule type="expression" dxfId="4869" priority="166">
      <formula>FIND("Conforter",J16)</formula>
    </cfRule>
    <cfRule type="expression" dxfId="4868" priority="172">
      <formula>FIND("Conforter",J16)</formula>
    </cfRule>
  </conditionalFormatting>
  <conditionalFormatting sqref="G9:I14">
    <cfRule type="expression" dxfId="4867" priority="266" stopIfTrue="1">
      <formula>ISTEXT(G9)</formula>
    </cfRule>
  </conditionalFormatting>
  <conditionalFormatting sqref="G10:I10">
    <cfRule type="expression" dxfId="4866" priority="113" stopIfTrue="1">
      <formula>ISTEXT(G10)</formula>
    </cfRule>
  </conditionalFormatting>
  <conditionalFormatting sqref="G15:I15">
    <cfRule type="expression" dxfId="4865" priority="75" stopIfTrue="1">
      <formula>ISTEXT(G15)</formula>
    </cfRule>
  </conditionalFormatting>
  <conditionalFormatting sqref="G16:I16">
    <cfRule type="expression" dxfId="4864" priority="167" stopIfTrue="1">
      <formula>ISTEXT(G16)</formula>
    </cfRule>
  </conditionalFormatting>
  <conditionalFormatting sqref="H7">
    <cfRule type="expression" dxfId="4863" priority="227">
      <formula>FIND("Conforter",J7)</formula>
    </cfRule>
    <cfRule type="expression" dxfId="4862" priority="226" stopIfTrue="1">
      <formula>ISTEXT(H7)</formula>
    </cfRule>
  </conditionalFormatting>
  <conditionalFormatting sqref="H7:H14">
    <cfRule type="expression" dxfId="4861" priority="235">
      <formula>FIND("Agir",J7)</formula>
    </cfRule>
    <cfRule type="expression" dxfId="4860" priority="234" stopIfTrue="1">
      <formula>ISTEXT(H7)</formula>
    </cfRule>
    <cfRule type="expression" dxfId="4859" priority="236">
      <formula>FIND("Réagir",J7)</formula>
    </cfRule>
  </conditionalFormatting>
  <conditionalFormatting sqref="H15:H16">
    <cfRule type="expression" dxfId="4858" priority="60" stopIfTrue="1">
      <formula>ISTEXT(H15)</formula>
    </cfRule>
    <cfRule type="expression" dxfId="4857" priority="62">
      <formula>FIND("Réagir",J15)</formula>
    </cfRule>
    <cfRule type="expression" dxfId="4856" priority="61">
      <formula>FIND("Agir",J15)</formula>
    </cfRule>
  </conditionalFormatting>
  <conditionalFormatting sqref="I7 AG7:AG14 AM7:AM14 AQ7:AQ14 AV7:AY14 I8:J14">
    <cfRule type="containsText" dxfId="4855" priority="306" stopIfTrue="1" operator="containsText" text="Terme">
      <formula>NOT(ISERROR(SEARCH("Terme",I7)))</formula>
    </cfRule>
    <cfRule type="containsText" dxfId="4854" priority="305" stopIfTrue="1" operator="containsText" text="Seconde">
      <formula>NOT(ISERROR(SEARCH("Seconde",I7)))</formula>
    </cfRule>
  </conditionalFormatting>
  <conditionalFormatting sqref="I8:I9">
    <cfRule type="expression" dxfId="4853" priority="106">
      <formula>FIND("Agir",J8)</formula>
    </cfRule>
    <cfRule type="expression" dxfId="4852" priority="105" stopIfTrue="1">
      <formula>ISTEXT(I8)</formula>
    </cfRule>
    <cfRule type="expression" dxfId="4851" priority="107">
      <formula>FIND("Réagir",J8)</formula>
    </cfRule>
  </conditionalFormatting>
  <conditionalFormatting sqref="I9:I14">
    <cfRule type="expression" dxfId="4850" priority="269">
      <formula>FIND("Agir",J9)</formula>
    </cfRule>
    <cfRule type="expression" dxfId="4849" priority="270">
      <formula>FIND("Réagir",J9)</formula>
    </cfRule>
  </conditionalFormatting>
  <conditionalFormatting sqref="I10">
    <cfRule type="expression" dxfId="4848" priority="116">
      <formula>FIND("Agir",J10)</formula>
    </cfRule>
    <cfRule type="expression" dxfId="4847" priority="117">
      <formula>FIND("Réagir",J10)</formula>
    </cfRule>
  </conditionalFormatting>
  <conditionalFormatting sqref="I11">
    <cfRule type="expression" dxfId="4846" priority="95" stopIfTrue="1">
      <formula>ISTEXT(I11)</formula>
    </cfRule>
    <cfRule type="expression" dxfId="4845" priority="96">
      <formula>FIND("Agir",J11)</formula>
    </cfRule>
    <cfRule type="expression" dxfId="4844" priority="97">
      <formula>FIND("Réagir",J11)</formula>
    </cfRule>
  </conditionalFormatting>
  <conditionalFormatting sqref="I15">
    <cfRule type="expression" dxfId="4843" priority="90">
      <formula>FIND("Agir",J15)</formula>
    </cfRule>
    <cfRule type="expression" dxfId="4842" priority="89" stopIfTrue="1">
      <formula>ISTEXT(I15)</formula>
    </cfRule>
    <cfRule type="expression" dxfId="4841" priority="76">
      <formula>FIND("Agir",J15)</formula>
    </cfRule>
    <cfRule type="expression" dxfId="4840" priority="77">
      <formula>FIND("Réagir",J15)</formula>
    </cfRule>
    <cfRule type="expression" dxfId="4839" priority="91">
      <formula>FIND("Réagir",J15)</formula>
    </cfRule>
  </conditionalFormatting>
  <conditionalFormatting sqref="I16">
    <cfRule type="expression" dxfId="4838" priority="168">
      <formula>FIND("Agir",J16)</formula>
    </cfRule>
    <cfRule type="expression" dxfId="4837" priority="169">
      <formula>FIND("Réagir",J16)</formula>
    </cfRule>
    <cfRule type="expression" dxfId="4836" priority="183">
      <formula>FIND("Réagir",J16)</formula>
    </cfRule>
    <cfRule type="expression" dxfId="4835" priority="182">
      <formula>FIND("Agir",J16)</formula>
    </cfRule>
    <cfRule type="expression" dxfId="4834" priority="181" stopIfTrue="1">
      <formula>ISTEXT(I16)</formula>
    </cfRule>
  </conditionalFormatting>
  <conditionalFormatting sqref="I5:J5 AA5 AG5 AM5 AQ5 AV5:AY5">
    <cfRule type="containsText" dxfId="4833" priority="17" stopIfTrue="1" operator="containsText" text="Terme">
      <formula>NOT(ISERROR(SEARCH("Terme",I5)))</formula>
    </cfRule>
    <cfRule type="containsText" dxfId="4832" priority="16" stopIfTrue="1" operator="containsText" text="Seconde">
      <formula>NOT(ISERROR(SEARCH("Seconde",I5)))</formula>
    </cfRule>
    <cfRule type="containsText" dxfId="4831" priority="15" stopIfTrue="1" operator="containsText" text="Première">
      <formula>NOT(ISERROR(SEARCH("Première",I5)))</formula>
    </cfRule>
  </conditionalFormatting>
  <conditionalFormatting sqref="I8:J14 AM7:AM14 AQ7:AQ14 AV7:AY14 AG7:AG14 I7">
    <cfRule type="containsText" dxfId="4830" priority="304" stopIfTrue="1" operator="containsText" text="Première">
      <formula>NOT(ISERROR(SEARCH("Première",I7)))</formula>
    </cfRule>
  </conditionalFormatting>
  <conditionalFormatting sqref="I15:J15 AM15 AQ15 AV15:AY15 AA7:AA16 AG15">
    <cfRule type="containsText" dxfId="4829" priority="86" stopIfTrue="1" operator="containsText" text="Première">
      <formula>NOT(ISERROR(SEARCH("Première",I7)))</formula>
    </cfRule>
  </conditionalFormatting>
  <conditionalFormatting sqref="I16:J16 AG16 AM16 AQ16 AV16:AY16">
    <cfRule type="containsText" dxfId="4828" priority="179" stopIfTrue="1" operator="containsText" text="Seconde">
      <formula>NOT(ISERROR(SEARCH("Seconde",I16)))</formula>
    </cfRule>
    <cfRule type="containsText" dxfId="4827" priority="180" stopIfTrue="1" operator="containsText" text="Terme">
      <formula>NOT(ISERROR(SEARCH("Terme",I16)))</formula>
    </cfRule>
  </conditionalFormatting>
  <conditionalFormatting sqref="I16:J16 AM16 AQ16 AV16:AY16 AG16">
    <cfRule type="containsText" dxfId="4826" priority="178" stopIfTrue="1" operator="containsText" text="Première">
      <formula>NOT(ISERROR(SEARCH("Première",I16)))</formula>
    </cfRule>
  </conditionalFormatting>
  <conditionalFormatting sqref="J7:J14">
    <cfRule type="containsText" dxfId="4825" priority="261" stopIfTrue="1" operator="containsText" text="moyen">
      <formula>NOT(ISERROR(SEARCH("moyen",J7)))</formula>
    </cfRule>
    <cfRule type="containsText" dxfId="4824" priority="262" stopIfTrue="1" operator="containsText" text="long">
      <formula>NOT(ISERROR(SEARCH("long",J7)))</formula>
    </cfRule>
  </conditionalFormatting>
  <conditionalFormatting sqref="J7:J16">
    <cfRule type="containsText" dxfId="4823" priority="71" stopIfTrue="1" operator="containsText" text="Non Prioritaire">
      <formula>NOT(ISERROR(SEARCH("Non Prioritaire",J7)))</formula>
    </cfRule>
    <cfRule type="containsText" dxfId="4822" priority="72" stopIfTrue="1" operator="containsText" text="Urgent">
      <formula>NOT(ISERROR(SEARCH("Urgent",J7)))</formula>
    </cfRule>
    <cfRule type="containsText" dxfId="4821" priority="68" operator="containsText" text="Intervention prioritaire">
      <formula>NOT(ISERROR(SEARCH("Intervention prioritaire",J7)))</formula>
    </cfRule>
    <cfRule type="containsText" dxfId="4820" priority="69" stopIfTrue="1" operator="containsText" text="Non pertinent">
      <formula>NOT(ISERROR(SEARCH("Non pertinent",J7)))</formula>
    </cfRule>
    <cfRule type="containsText" dxfId="4819" priority="70" stopIfTrue="1" operator="containsText" text="consolidation">
      <formula>NOT(ISERROR(SEARCH("consolidation",J7)))</formula>
    </cfRule>
  </conditionalFormatting>
  <conditionalFormatting sqref="J8:J14">
    <cfRule type="containsText" dxfId="4818" priority="296" stopIfTrue="1" operator="containsText" text="Non">
      <formula>NOT(ISERROR(SEARCH("Non",J8)))</formula>
    </cfRule>
  </conditionalFormatting>
  <conditionalFormatting sqref="J15:J16">
    <cfRule type="containsText" dxfId="4817" priority="2" stopIfTrue="1" operator="containsText" text="Non pertinent">
      <formula>NOT(ISERROR(SEARCH("Non pertinent",J15)))</formula>
    </cfRule>
    <cfRule type="containsText" dxfId="4816" priority="3" stopIfTrue="1" operator="containsText" text="consolidation">
      <formula>NOT(ISERROR(SEARCH("consolidation",J15)))</formula>
    </cfRule>
    <cfRule type="containsText" dxfId="4815" priority="4" stopIfTrue="1" operator="containsText" text="Non Prioritaire">
      <formula>NOT(ISERROR(SEARCH("Non Prioritaire",J15)))</formula>
    </cfRule>
    <cfRule type="containsText" dxfId="4814" priority="5" stopIfTrue="1" operator="containsText" text="Urgent">
      <formula>NOT(ISERROR(SEARCH("Urgent",J15)))</formula>
    </cfRule>
    <cfRule type="containsText" dxfId="4813" priority="6" stopIfTrue="1" operator="containsText" text="moyen">
      <formula>NOT(ISERROR(SEARCH("moyen",J15)))</formula>
    </cfRule>
    <cfRule type="containsText" dxfId="4812" priority="7" stopIfTrue="1" operator="containsText" text="long">
      <formula>NOT(ISERROR(SEARCH("long",J15)))</formula>
    </cfRule>
    <cfRule type="containsText" dxfId="4811" priority="8" stopIfTrue="1" operator="containsText" text="Non">
      <formula>NOT(ISERROR(SEARCH("Non",J15)))</formula>
    </cfRule>
    <cfRule type="containsText" dxfId="4810" priority="9" stopIfTrue="1" operator="containsText" text="Première">
      <formula>NOT(ISERROR(SEARCH("Première",J15)))</formula>
    </cfRule>
    <cfRule type="containsText" dxfId="4809" priority="10" stopIfTrue="1" operator="containsText" text="Seconde">
      <formula>NOT(ISERROR(SEARCH("Seconde",J15)))</formula>
    </cfRule>
    <cfRule type="containsText" dxfId="4808" priority="11" stopIfTrue="1" operator="containsText" text="Terme">
      <formula>NOT(ISERROR(SEARCH("Terme",J15)))</formula>
    </cfRule>
    <cfRule type="containsText" dxfId="4807" priority="74" stopIfTrue="1" operator="containsText" text="long">
      <formula>NOT(ISERROR(SEARCH("long",J15)))</formula>
    </cfRule>
    <cfRule type="containsText" dxfId="4806" priority="73" stopIfTrue="1" operator="containsText" text="long">
      <formula>NOT(ISERROR(SEARCH("long",J15)))</formula>
    </cfRule>
    <cfRule type="containsText" dxfId="4805" priority="78" stopIfTrue="1" operator="containsText" text="Non">
      <formula>NOT(ISERROR(SEARCH("Non",J15)))</formula>
    </cfRule>
    <cfRule type="containsText" dxfId="4804" priority="1" operator="containsText" text="Intervention prioritaire">
      <formula>NOT(ISERROR(SEARCH("Intervention prioritaire",J15)))</formula>
    </cfRule>
  </conditionalFormatting>
  <conditionalFormatting sqref="AA7:AA16 I15:J15 AG15 AM15 AQ15 AV15:AY15">
    <cfRule type="containsText" dxfId="4803" priority="88" stopIfTrue="1" operator="containsText" text="Terme">
      <formula>NOT(ISERROR(SEARCH("Terme",I7)))</formula>
    </cfRule>
    <cfRule type="containsText" dxfId="4802" priority="87" stopIfTrue="1" operator="containsText" text="Seconde">
      <formula>NOT(ISERROR(SEARCH("Seconde",I7)))</formula>
    </cfRule>
  </conditionalFormatting>
  <conditionalFormatting sqref="AA7:AA16">
    <cfRule type="expression" dxfId="4801" priority="45" stopIfTrue="1">
      <formula>ISTEXT(AA7)</formula>
    </cfRule>
    <cfRule type="expression" dxfId="4800" priority="46">
      <formula>FIND("Agir",AV7)</formula>
    </cfRule>
    <cfRule type="expression" dxfId="4799" priority="47">
      <formula>FIND("Réagir",AV7)</formula>
    </cfRule>
  </conditionalFormatting>
  <conditionalFormatting sqref="AG7:AG14 AM7:AM14 AQ7:AQ14 AV7:AV14">
    <cfRule type="expression" dxfId="4798" priority="197">
      <formula>FIND("Agir",#REF!)</formula>
    </cfRule>
    <cfRule type="expression" dxfId="4797" priority="198">
      <formula>FIND("Réagir",#REF!)</formula>
    </cfRule>
  </conditionalFormatting>
  <conditionalFormatting sqref="AG7:AG16 AM15 AQ15 AV15">
    <cfRule type="expression" dxfId="4796" priority="44">
      <formula>FIND("Réagir",#REF!)</formula>
    </cfRule>
    <cfRule type="expression" dxfId="4795" priority="43">
      <formula>FIND("Agir",#REF!)</formula>
    </cfRule>
  </conditionalFormatting>
  <conditionalFormatting sqref="AG15">
    <cfRule type="expression" dxfId="4794" priority="33" stopIfTrue="1">
      <formula>ISTEXT(AG15)</formula>
    </cfRule>
    <cfRule type="expression" dxfId="4793" priority="35">
      <formula>FIND("Réagir",#REF!)</formula>
    </cfRule>
    <cfRule type="expression" dxfId="4792" priority="34">
      <formula>FIND("Agir",#REF!)</formula>
    </cfRule>
  </conditionalFormatting>
  <conditionalFormatting sqref="AG16 AM16 AQ16 AV16">
    <cfRule type="expression" dxfId="4791" priority="132">
      <formula>FIND("Réagir",#REF!)</formula>
    </cfRule>
    <cfRule type="expression" dxfId="4790" priority="131">
      <formula>FIND("Agir",#REF!)</formula>
    </cfRule>
  </conditionalFormatting>
  <conditionalFormatting sqref="AM7:AM14 AQ7:AQ14 AV7:AV14">
    <cfRule type="expression" dxfId="4789" priority="229">
      <formula>FIND("Agir",#REF!)</formula>
    </cfRule>
    <cfRule type="expression" dxfId="4788" priority="230">
      <formula>FIND("Réagir",#REF!)</formula>
    </cfRule>
  </conditionalFormatting>
  <conditionalFormatting sqref="AM7:AM16 AV7:AV16 AQ15:AQ16">
    <cfRule type="expression" dxfId="4787" priority="56">
      <formula>FIND("Réagir",#REF!)</formula>
    </cfRule>
    <cfRule type="expression" dxfId="4786" priority="55">
      <formula>FIND("Agir",#REF!)</formula>
    </cfRule>
  </conditionalFormatting>
  <conditionalFormatting sqref="AM15 AQ15 AV15 AG7:AG16">
    <cfRule type="expression" dxfId="4785" priority="42" stopIfTrue="1">
      <formula>ISTEXT(AG7)</formula>
    </cfRule>
  </conditionalFormatting>
  <conditionalFormatting sqref="AM15 AQ15 AV15">
    <cfRule type="expression" dxfId="4784" priority="40">
      <formula>FIND("Agir",#REF!)</formula>
    </cfRule>
    <cfRule type="expression" dxfId="4783" priority="41">
      <formula>FIND("Réagir",#REF!)</formula>
    </cfRule>
  </conditionalFormatting>
  <conditionalFormatting sqref="AM16 AQ16 AV16 AG16">
    <cfRule type="expression" dxfId="4782" priority="130" stopIfTrue="1">
      <formula>ISTEXT(AG16)</formula>
    </cfRule>
  </conditionalFormatting>
  <conditionalFormatting sqref="AM16 AQ16 AV16">
    <cfRule type="expression" dxfId="4781" priority="143">
      <formula>FIND("Agir",#REF!)</formula>
    </cfRule>
    <cfRule type="expression" dxfId="4780" priority="144">
      <formula>FIND("Réagir",#REF!)</formula>
    </cfRule>
  </conditionalFormatting>
  <conditionalFormatting sqref="AQ7:AQ14 AM7:AM14 AV7:AV14 AG7:AG14">
    <cfRule type="expression" dxfId="4779" priority="196" stopIfTrue="1">
      <formula>ISTEXT(AG7)</formula>
    </cfRule>
  </conditionalFormatting>
  <conditionalFormatting sqref="AQ7:AQ14 AM7:AM14 AV7:AV14">
    <cfRule type="expression" dxfId="4778" priority="228" stopIfTrue="1">
      <formula>ISTEXT(AM7)</formula>
    </cfRule>
  </conditionalFormatting>
  <conditionalFormatting sqref="AQ7:AQ14">
    <cfRule type="expression" dxfId="4777" priority="193" stopIfTrue="1">
      <formula>ISTEXT(AQ7)</formula>
    </cfRule>
    <cfRule type="expression" dxfId="4776" priority="194">
      <formula>FIND("Agir",#REF!)</formula>
    </cfRule>
    <cfRule type="expression" dxfId="4775" priority="195">
      <formula>FIND("Réagir",#REF!)</formula>
    </cfRule>
    <cfRule type="expression" dxfId="4774" priority="224">
      <formula>FIND("Agir",AV7)</formula>
    </cfRule>
    <cfRule type="expression" dxfId="4773" priority="225">
      <formula>FIND("Réagir",AV7)</formula>
    </cfRule>
    <cfRule type="expression" dxfId="4772" priority="223" stopIfTrue="1">
      <formula>ISTEXT(AQ7)</formula>
    </cfRule>
  </conditionalFormatting>
  <conditionalFormatting sqref="AQ8:AQ14">
    <cfRule type="expression" dxfId="4771" priority="203">
      <formula>FIND("Agir",AV8)</formula>
    </cfRule>
    <cfRule type="expression" dxfId="4770" priority="202" stopIfTrue="1">
      <formula>ISTEXT(AQ8)</formula>
    </cfRule>
    <cfRule type="expression" dxfId="4769" priority="204">
      <formula>FIND("Réagir",AV8)</formula>
    </cfRule>
  </conditionalFormatting>
  <conditionalFormatting sqref="AQ9:AQ11">
    <cfRule type="expression" dxfId="4768" priority="94">
      <formula>FIND("Réagir",AV9)</formula>
    </cfRule>
    <cfRule type="expression" dxfId="4767" priority="93">
      <formula>FIND("Agir",AV9)</formula>
    </cfRule>
    <cfRule type="expression" dxfId="4766" priority="92" stopIfTrue="1">
      <formula>ISTEXT(AQ9)</formula>
    </cfRule>
  </conditionalFormatting>
  <conditionalFormatting sqref="AQ15">
    <cfRule type="expression" dxfId="4765" priority="50">
      <formula>FIND("Réagir",AV15)</formula>
    </cfRule>
    <cfRule type="expression" dxfId="4764" priority="53">
      <formula>FIND("Réagir",AV15)</formula>
    </cfRule>
    <cfRule type="expression" dxfId="4763" priority="52">
      <formula>FIND("Agir",AV15)</formula>
    </cfRule>
    <cfRule type="expression" dxfId="4762" priority="51" stopIfTrue="1">
      <formula>ISTEXT(AQ15)</formula>
    </cfRule>
    <cfRule type="expression" dxfId="4761" priority="49">
      <formula>FIND("Agir",AV15)</formula>
    </cfRule>
    <cfRule type="expression" dxfId="4760" priority="48" stopIfTrue="1">
      <formula>ISTEXT(AQ15)</formula>
    </cfRule>
  </conditionalFormatting>
  <conditionalFormatting sqref="AQ15:AQ16 AM7:AM16 AV7:AV16">
    <cfRule type="expression" dxfId="4759" priority="54" stopIfTrue="1">
      <formula>ISTEXT(AM7)</formula>
    </cfRule>
  </conditionalFormatting>
  <conditionalFormatting sqref="AQ16 AM16 AV16">
    <cfRule type="expression" dxfId="4758" priority="142" stopIfTrue="1">
      <formula>ISTEXT(AM16)</formula>
    </cfRule>
  </conditionalFormatting>
  <conditionalFormatting sqref="AQ16">
    <cfRule type="expression" dxfId="4757" priority="139" stopIfTrue="1">
      <formula>ISTEXT(AQ16)</formula>
    </cfRule>
    <cfRule type="expression" dxfId="4756" priority="138">
      <formula>FIND("Réagir",AV16)</formula>
    </cfRule>
    <cfRule type="expression" dxfId="4755" priority="136" stopIfTrue="1">
      <formula>ISTEXT(AQ16)</formula>
    </cfRule>
    <cfRule type="expression" dxfId="4754" priority="137">
      <formula>FIND("Agir",AV16)</formula>
    </cfRule>
    <cfRule type="expression" dxfId="4753" priority="141">
      <formula>FIND("Réagir",AV16)</formula>
    </cfRule>
    <cfRule type="expression" dxfId="4752" priority="140">
      <formula>FIND("Agir",AV16)</formula>
    </cfRule>
  </conditionalFormatting>
  <conditionalFormatting sqref="AV15 AM15 AQ15">
    <cfRule type="expression" dxfId="4751" priority="39" stopIfTrue="1">
      <formula>ISTEXT(AM15)</formula>
    </cfRule>
  </conditionalFormatting>
  <conditionalFormatting sqref="AV7:AY16">
    <cfRule type="expression" dxfId="4750" priority="32">
      <formula>FIND("Réagir",#REF!)</formula>
    </cfRule>
    <cfRule type="expression" dxfId="4749" priority="31">
      <formula>FIND("Agir",#REF!)</formula>
    </cfRule>
    <cfRule type="expression" dxfId="4748" priority="30" stopIfTrue="1">
      <formula>ISTEXT(AV7)</formula>
    </cfRule>
  </conditionalFormatting>
  <conditionalFormatting sqref="AW4:AX4">
    <cfRule type="containsText" dxfId="4747" priority="13" stopIfTrue="1" operator="containsText" text="Seconde">
      <formula>NOT(ISERROR(SEARCH("Seconde",AW4)))</formula>
    </cfRule>
    <cfRule type="containsText" dxfId="4746" priority="12" stopIfTrue="1" operator="containsText" text="Première">
      <formula>NOT(ISERROR(SEARCH("Première",AW4)))</formula>
    </cfRule>
    <cfRule type="containsText" dxfId="4745" priority="14" stopIfTrue="1" operator="containsText" text="Terme">
      <formula>NOT(ISERROR(SEARCH("Terme",AW4)))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6" xr:uid="{00000000-0002-0000-10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6" xr:uid="{00000000-0002-0000-10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6" xr:uid="{00000000-0002-0000-1000-000002000000}">
      <formula1>$M$1:$P$1</formula1>
    </dataValidation>
  </dataValidations>
  <pageMargins left="0.7" right="0.7" top="0.75" bottom="0.75" header="0.3" footer="0.3"/>
  <pageSetup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1:AY18"/>
  <sheetViews>
    <sheetView zoomScale="70" zoomScaleNormal="70" workbookViewId="0">
      <selection activeCell="B2" sqref="B2:G2"/>
    </sheetView>
  </sheetViews>
  <sheetFormatPr defaultColWidth="10.7109375" defaultRowHeight="11.45"/>
  <cols>
    <col min="1" max="1" width="1.42578125" style="205" customWidth="1"/>
    <col min="2" max="2" width="5.5703125" style="297" bestFit="1"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99.95" customHeight="1" thickBot="1">
      <c r="B2" s="735" t="s">
        <v>330</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61" t="s">
        <v>62</v>
      </c>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3"/>
    </row>
    <row r="7" spans="1:51" s="233" customFormat="1" ht="114" customHeight="1">
      <c r="A7" s="226"/>
      <c r="B7" s="274" t="s">
        <v>331</v>
      </c>
      <c r="C7" s="153" t="s">
        <v>332</v>
      </c>
      <c r="D7" s="67"/>
      <c r="E7" s="58"/>
      <c r="F7" s="59"/>
      <c r="G7" s="59"/>
      <c r="H7" s="60"/>
      <c r="I7" s="60"/>
      <c r="J7" s="275" t="str">
        <f>S7</f>
        <v/>
      </c>
      <c r="K7" s="276">
        <f>E7*10+F7</f>
        <v>0</v>
      </c>
      <c r="L7" s="276" t="b">
        <f>OR(K7=31)</f>
        <v>0</v>
      </c>
      <c r="M7" s="276" t="b">
        <f>OR(K7=21,K7=32)</f>
        <v>0</v>
      </c>
      <c r="N7" s="276" t="b">
        <f>OR(K7=22,K7=33)</f>
        <v>0</v>
      </c>
      <c r="O7" s="276" t="b">
        <f>OR(K7=11,K7=12)</f>
        <v>0</v>
      </c>
      <c r="P7" s="276" t="b">
        <f>OR(K7=23,K7=34)</f>
        <v>0</v>
      </c>
      <c r="Q7" s="276" t="b">
        <f>OR(K7=13,K7=14,K7=24)</f>
        <v>0</v>
      </c>
      <c r="R7" s="276" t="b">
        <f>OR(K7=1,K7=2,K7=3,K7=4)</f>
        <v>0</v>
      </c>
      <c r="S7" s="277" t="str">
        <f t="shared" ref="S7:S18" si="0">IF(COUNTA(E7:F7)&lt;2,"",(IF(L7=TRUE,$L$5,IF(M7=TRUE,$M$5,IF(N7=TRUE,$N$5,IF(O7=TRUE,$O$5,IF(P7=TRUE,$P$5,IF(Q7=TRUE,$Q$5,IF(R7=TRUE,$R$5,0)))))))))</f>
        <v/>
      </c>
      <c r="T7" s="278" t="str">
        <f t="shared" ref="T7:T18" si="1">IF(COUNTA(E7:F7)&lt;2,"",(IF(L7=TRUE,6,IF(M7=TRUE,5,IF(N7=TRUE,4,IF(O7=TRUE,3,IF(P7=TRUE,2,IF(Q7=TRUE,1,IF(R7=TRUE,0,0)))))))))</f>
        <v/>
      </c>
      <c r="U7" s="279" t="e">
        <f t="shared" ref="U7:U18" si="2">T7*10+H7</f>
        <v>#VALUE!</v>
      </c>
      <c r="V7" s="276" t="e">
        <f>OR(U7=61,U7=62,U7=63)</f>
        <v>#VALUE!</v>
      </c>
      <c r="W7" s="276" t="e">
        <f>OR(U7=51,U7=52)</f>
        <v>#VALUE!</v>
      </c>
      <c r="X7" s="276" t="e">
        <f>OR(U7=31,U7=41,U7=42,U7=53)</f>
        <v>#VALUE!</v>
      </c>
      <c r="Y7" s="276" t="e">
        <f>OR(U7=21,U7=32)</f>
        <v>#VALUE!</v>
      </c>
      <c r="Z7" s="276" t="e">
        <f>AND(V7=FALSE,W7=FALSE,X7=FALSE,Y7=FALSE)</f>
        <v>#VALUE!</v>
      </c>
      <c r="AA7" s="156" t="str">
        <f>IF(COUNTA(E7:F7:H7)&lt;3,"",(IF(V7=TRUE,$V$5,IF(W7=TRUE,$W$5,IF(X7=TRUE,$X$5,IF(Y7=TRUE,$Y$5,"Non"))))))</f>
        <v/>
      </c>
      <c r="AB7" s="276" t="e">
        <f>OR(U7=61,U7=62,U7=51,U7=52)</f>
        <v>#VALUE!</v>
      </c>
      <c r="AC7" s="276" t="e">
        <f>OR(U7=41,U7=42)</f>
        <v>#VALUE!</v>
      </c>
      <c r="AD7" s="276" t="e">
        <f>OR(U7=31,U7=32,U7=63,U7=64,U7=53,U7=54,)</f>
        <v>#VALUE!</v>
      </c>
      <c r="AE7" s="276" t="e">
        <f>OR(U7=21,U7=22,)</f>
        <v>#VALUE!</v>
      </c>
      <c r="AF7" s="276" t="e">
        <f>OR(U7=11,U7=12,U7=13,U7=23,)</f>
        <v>#VALUE!</v>
      </c>
      <c r="AG7" s="156" t="str">
        <f>IF(COUNTA(E7:F7:H7)&lt;3,"",(IF(AB7=TRUE,$AB$5,IF(AC7=TRUE,$AC$5,IF(AD7=TRUE,$AD$5,IF(AE7=TRUE,$AE$5,IF(AF7=TRUE,$AF$5,"Aucune")))))))</f>
        <v/>
      </c>
      <c r="AH7" s="276" t="e">
        <f>OR(U7=62,U7=52,U7=42)</f>
        <v>#VALUE!</v>
      </c>
      <c r="AI7" s="276" t="e">
        <f>OR(U7=63,U7=53,U7=43,U7=64,U7=54)</f>
        <v>#VALUE!</v>
      </c>
      <c r="AJ7" s="276" t="e">
        <f>OR(U7=61,U7=51,U7=41)</f>
        <v>#VALUE!</v>
      </c>
      <c r="AK7" s="276" t="e">
        <f>OR(U7=44,U7=32,U7=33,U7=34)</f>
        <v>#VALUE!</v>
      </c>
      <c r="AL7" s="276" t="e">
        <f>OR(U7=22,U7=23,U7=24,U7=12,U7=13,U7=14)</f>
        <v>#VALUE!</v>
      </c>
      <c r="AM7" s="156" t="str">
        <f>IF(COUNTA(E7:F7:H7)&lt;3,"",(IF(AH7=TRUE,$AH$5,IF(AI7=TRUE,$AI$5,IF(AJ7=TRUE,$AJ$5,IF(AK7=TRUE,$AK$5,IF(AL7=TRUE,$AL$5,"Aucune")))))))</f>
        <v/>
      </c>
      <c r="AN7" s="276" t="e">
        <f>OR(U7=61,U7=62,U7=63,U7=51,U7=52,U7=53)</f>
        <v>#VALUE!</v>
      </c>
      <c r="AO7" s="276" t="e">
        <f>OR(U7=41,U7=42,U7=43,U7=31,U7=32,U7=33)</f>
        <v>#VALUE!</v>
      </c>
      <c r="AP7" s="276" t="e">
        <f>OR(U7=21,U7=22,U7=23,U7=11,U7=12,U7=13)</f>
        <v>#VALUE!</v>
      </c>
      <c r="AQ7" s="156" t="str">
        <f>IF(COUNTA(E7:F7:H7)&lt;3,"",(IF(AN7=TRUE,$AN$5,IF(AO7=TRUE,$AO$5,IF(AP7=TRUE,$AP$5,"Aucune action requise")))))</f>
        <v/>
      </c>
      <c r="AR7" s="276" t="e">
        <f>OR(U7=61,U7=51,U7=41,U7=31,U7=21)</f>
        <v>#VALUE!</v>
      </c>
      <c r="AS7" s="276" t="e">
        <f>OR(U7=62,U7=52,U7=42,U7=32,U7=22,U7=63,U7=53)</f>
        <v>#VALUE!</v>
      </c>
      <c r="AT7" s="276" t="e">
        <f>OR(U7=43,U7=33,U7=23,U7=34,U7=24)</f>
        <v>#VALUE!</v>
      </c>
      <c r="AU7" s="276" t="e">
        <f>OR(U7=64,U7=54,U7=44)</f>
        <v>#VALUE!</v>
      </c>
      <c r="AV7" s="156" t="str">
        <f>IF(COUNTA(E7:F7:H7)&lt;3,"",(IF(AR7=TRUE,$AR$5,IF(AS7=TRUE,$AS$5,IF(AT7=TRUE,$AT$5,IF(AU7=TRUE,$AU$5,"Aucun"))))))</f>
        <v/>
      </c>
      <c r="AW7" s="157"/>
      <c r="AX7" s="61"/>
      <c r="AY7" s="158"/>
    </row>
    <row r="8" spans="1:51" s="233" customFormat="1" ht="114" customHeight="1">
      <c r="A8" s="226"/>
      <c r="B8" s="261" t="s">
        <v>333</v>
      </c>
      <c r="C8" s="159" t="s">
        <v>334</v>
      </c>
      <c r="D8" s="68"/>
      <c r="E8" s="31"/>
      <c r="F8" s="32"/>
      <c r="G8" s="32"/>
      <c r="H8" s="33"/>
      <c r="I8" s="33"/>
      <c r="J8" s="236" t="str">
        <f t="shared" ref="J8:J18" si="3">S8</f>
        <v/>
      </c>
      <c r="K8" s="237">
        <f t="shared" ref="K8:K14" si="4">E8*10+F8</f>
        <v>0</v>
      </c>
      <c r="L8" s="237" t="b">
        <f t="shared" ref="L8:L14" si="5">OR(K8=31)</f>
        <v>0</v>
      </c>
      <c r="M8" s="237" t="b">
        <f t="shared" ref="M8:M14" si="6">OR(K8=21,K8=32)</f>
        <v>0</v>
      </c>
      <c r="N8" s="237" t="b">
        <f t="shared" ref="N8:N14" si="7">OR(K8=22,K8=33)</f>
        <v>0</v>
      </c>
      <c r="O8" s="237" t="b">
        <f t="shared" ref="O8:O14" si="8">OR(K8=11,K8=12)</f>
        <v>0</v>
      </c>
      <c r="P8" s="237" t="b">
        <f t="shared" ref="P8:P14" si="9">OR(K8=23,K8=34)</f>
        <v>0</v>
      </c>
      <c r="Q8" s="237" t="b">
        <f t="shared" ref="Q8:Q14" si="10">OR(K8=13,K8=14,K8=24)</f>
        <v>0</v>
      </c>
      <c r="R8" s="237" t="b">
        <f t="shared" ref="R8:R14" si="11">OR(K8=1,K8=2,K8=3,K8=4)</f>
        <v>0</v>
      </c>
      <c r="S8" s="238" t="str">
        <f t="shared" si="0"/>
        <v/>
      </c>
      <c r="T8" s="239" t="str">
        <f t="shared" si="1"/>
        <v/>
      </c>
      <c r="U8" s="240" t="e">
        <f t="shared" si="2"/>
        <v>#VALUE!</v>
      </c>
      <c r="V8" s="237" t="e">
        <f t="shared" ref="V8:V14" si="12">OR(U8=61,U8=62,U8=63)</f>
        <v>#VALUE!</v>
      </c>
      <c r="W8" s="237" t="e">
        <f t="shared" ref="W8:W14" si="13">OR(U8=51,U8=52)</f>
        <v>#VALUE!</v>
      </c>
      <c r="X8" s="237" t="e">
        <f t="shared" ref="X8:X14" si="14">OR(U8=31,U8=41,U8=42,U8=53)</f>
        <v>#VALUE!</v>
      </c>
      <c r="Y8" s="237" t="e">
        <f t="shared" ref="Y8:Y14" si="15">OR(U8=21,U8=32)</f>
        <v>#VALUE!</v>
      </c>
      <c r="Z8" s="237" t="e">
        <f t="shared" ref="Z8:Z14" si="16">AND(V8=FALSE,W8=FALSE,X8=FALSE,Y8=FALSE)</f>
        <v>#VALUE!</v>
      </c>
      <c r="AA8" s="121" t="str">
        <f>IF(COUNTA(E8:F8:H8)&lt;3,"",(IF(V8=TRUE,$V$5,IF(W8=TRUE,$W$5,IF(X8=TRUE,$X$5,IF(Y8=TRUE,$Y$5,"Non"))))))</f>
        <v/>
      </c>
      <c r="AB8" s="237" t="e">
        <f t="shared" ref="AB8:AB14" si="17">OR(U8=61,U8=62,U8=51,U8=52)</f>
        <v>#VALUE!</v>
      </c>
      <c r="AC8" s="237" t="e">
        <f t="shared" ref="AC8:AC14" si="18">OR(U8=41,U8=42)</f>
        <v>#VALUE!</v>
      </c>
      <c r="AD8" s="237" t="e">
        <f t="shared" ref="AD8:AD14" si="19">OR(U8=31,U8=32,U8=63,U8=64,U8=53,U8=54,)</f>
        <v>#VALUE!</v>
      </c>
      <c r="AE8" s="237" t="e">
        <f t="shared" ref="AE8:AE14" si="20">OR(U8=21,U8=22,)</f>
        <v>#VALUE!</v>
      </c>
      <c r="AF8" s="237" t="e">
        <f t="shared" ref="AF8:AF14" si="21">OR(U8=11,U8=12,U8=13,U8=23,)</f>
        <v>#VALUE!</v>
      </c>
      <c r="AG8" s="121" t="str">
        <f>IF(COUNTA(E8:F8:H8)&lt;3,"",(IF(AB8=TRUE,$AB$5,IF(AC8=TRUE,$AC$5,IF(AD8=TRUE,$AD$5,IF(AE8=TRUE,$AE$5,IF(AF8=TRUE,$AF$5,"Aucune")))))))</f>
        <v/>
      </c>
      <c r="AH8" s="237" t="e">
        <f t="shared" ref="AH8:AH14" si="22">OR(U8=62,U8=52,U8=42)</f>
        <v>#VALUE!</v>
      </c>
      <c r="AI8" s="237" t="e">
        <f t="shared" ref="AI8:AI14" si="23">OR(U8=63,U8=53,U8=43,U8=64,U8=54)</f>
        <v>#VALUE!</v>
      </c>
      <c r="AJ8" s="237" t="e">
        <f t="shared" ref="AJ8:AJ14" si="24">OR(U8=61,U8=51,U8=41)</f>
        <v>#VALUE!</v>
      </c>
      <c r="AK8" s="237" t="e">
        <f t="shared" ref="AK8:AK14" si="25">OR(U8=44,U8=32,U8=33,U8=34)</f>
        <v>#VALUE!</v>
      </c>
      <c r="AL8" s="237" t="e">
        <f t="shared" ref="AL8:AL14" si="26">OR(U8=22,U8=23,U8=24,U8=12,U8=13,U8=14)</f>
        <v>#VALUE!</v>
      </c>
      <c r="AM8" s="121" t="str">
        <f>IF(COUNTA(E8:F8:H8)&lt;3,"",(IF(AH8=TRUE,$AH$5,IF(AI8=TRUE,$AI$5,IF(AJ8=TRUE,$AJ$5,IF(AK8=TRUE,$AK$5,IF(AL8=TRUE,$AL$5,"Aucune")))))))</f>
        <v/>
      </c>
      <c r="AN8" s="237" t="e">
        <f t="shared" ref="AN8:AN14" si="27">OR(U8=61,U8=62,U8=63,U8=51,U8=52,U8=53)</f>
        <v>#VALUE!</v>
      </c>
      <c r="AO8" s="237" t="e">
        <f t="shared" ref="AO8:AO14" si="28">OR(U8=41,U8=42,U8=43,U8=31,U8=32,U8=33)</f>
        <v>#VALUE!</v>
      </c>
      <c r="AP8" s="237" t="e">
        <f t="shared" ref="AP8:AP14" si="29">OR(U8=21,U8=22,U8=23,U8=11,U8=12,U8=13)</f>
        <v>#VALUE!</v>
      </c>
      <c r="AQ8" s="121" t="str">
        <f>IF(COUNTA(E8:F8:H8)&lt;3,"",(IF(AN8=TRUE,$AN$5,IF(AO8=TRUE,$AO$5,IF(AP8=TRUE,$AP$5,"Aucune action requise")))))</f>
        <v/>
      </c>
      <c r="AR8" s="237" t="e">
        <f t="shared" ref="AR8:AR14" si="30">OR(U8=61,U8=51,U8=41,U8=31,U8=21)</f>
        <v>#VALUE!</v>
      </c>
      <c r="AS8" s="237" t="e">
        <f t="shared" ref="AS8:AS14" si="31">OR(U8=62,U8=52,U8=42,U8=32,U8=22,U8=63,U8=53)</f>
        <v>#VALUE!</v>
      </c>
      <c r="AT8" s="237" t="e">
        <f t="shared" ref="AT8:AT14" si="32">OR(U8=43,U8=33,U8=23,U8=34,U8=24)</f>
        <v>#VALUE!</v>
      </c>
      <c r="AU8" s="237" t="e">
        <f t="shared" ref="AU8:AU14" si="33">OR(U8=64,U8=54,U8=44)</f>
        <v>#VALUE!</v>
      </c>
      <c r="AV8" s="121" t="str">
        <f>IF(COUNTA(E8:F8:H8)&lt;3,"",(IF(AR8=TRUE,$AR$5,IF(AS8=TRUE,$AS$5,IF(AT8=TRUE,$AT$5,IF(AU8=TRUE,$AU$5,"Aucun"))))))</f>
        <v/>
      </c>
      <c r="AW8" s="122"/>
      <c r="AX8" s="34"/>
      <c r="AY8" s="123"/>
    </row>
    <row r="9" spans="1:51" s="233" customFormat="1" ht="114" customHeight="1">
      <c r="A9" s="503"/>
      <c r="B9" s="471" t="s">
        <v>335</v>
      </c>
      <c r="C9" s="472" t="s">
        <v>336</v>
      </c>
      <c r="D9" s="486"/>
      <c r="E9" s="474"/>
      <c r="F9" s="475"/>
      <c r="G9" s="475"/>
      <c r="H9" s="476"/>
      <c r="I9" s="476"/>
      <c r="J9" s="477" t="str">
        <f t="shared" ref="J9" si="34">S9</f>
        <v/>
      </c>
      <c r="K9" s="478">
        <f t="shared" ref="K9" si="35">E9*10+F9</f>
        <v>0</v>
      </c>
      <c r="L9" s="478" t="b">
        <f t="shared" ref="L9" si="36">OR(K9=31)</f>
        <v>0</v>
      </c>
      <c r="M9" s="478" t="b">
        <f t="shared" ref="M9" si="37">OR(K9=21,K9=32)</f>
        <v>0</v>
      </c>
      <c r="N9" s="478" t="b">
        <f t="shared" ref="N9" si="38">OR(K9=22,K9=33)</f>
        <v>0</v>
      </c>
      <c r="O9" s="478" t="b">
        <f t="shared" ref="O9" si="39">OR(K9=11,K9=12)</f>
        <v>0</v>
      </c>
      <c r="P9" s="478" t="b">
        <f t="shared" ref="P9" si="40">OR(K9=23,K9=34)</f>
        <v>0</v>
      </c>
      <c r="Q9" s="478" t="b">
        <f t="shared" ref="Q9" si="41">OR(K9=13,K9=14,K9=24)</f>
        <v>0</v>
      </c>
      <c r="R9" s="478" t="b">
        <f t="shared" ref="R9" si="42">OR(K9=1,K9=2,K9=3,K9=4)</f>
        <v>0</v>
      </c>
      <c r="S9" s="479" t="str">
        <f t="shared" si="0"/>
        <v/>
      </c>
      <c r="T9" s="480" t="str">
        <f t="shared" si="1"/>
        <v/>
      </c>
      <c r="U9" s="481" t="e">
        <f t="shared" si="2"/>
        <v>#VALUE!</v>
      </c>
      <c r="V9" s="478" t="e">
        <f t="shared" ref="V9" si="43">OR(U9=61,U9=62,U9=63)</f>
        <v>#VALUE!</v>
      </c>
      <c r="W9" s="478" t="e">
        <f t="shared" ref="W9" si="44">OR(U9=51,U9=52)</f>
        <v>#VALUE!</v>
      </c>
      <c r="X9" s="478" t="e">
        <f t="shared" ref="X9" si="45">OR(U9=31,U9=41,U9=42,U9=53)</f>
        <v>#VALUE!</v>
      </c>
      <c r="Y9" s="478" t="e">
        <f t="shared" ref="Y9" si="46">OR(U9=21,U9=32)</f>
        <v>#VALUE!</v>
      </c>
      <c r="Z9" s="478" t="e">
        <f t="shared" ref="Z9" si="47">AND(V9=FALSE,W9=FALSE,X9=FALSE,Y9=FALSE)</f>
        <v>#VALUE!</v>
      </c>
      <c r="AA9" s="482" t="str">
        <f>IF(COUNTA(E9:F9:H9)&lt;3,"",(IF(V9=TRUE,$V$5,IF(W9=TRUE,$W$5,IF(X9=TRUE,$X$5,IF(Y9=TRUE,$Y$5,"Non"))))))</f>
        <v/>
      </c>
      <c r="AB9" s="478" t="e">
        <f t="shared" ref="AB9" si="48">OR(U9=61,U9=62,U9=51,U9=52)</f>
        <v>#VALUE!</v>
      </c>
      <c r="AC9" s="478" t="e">
        <f t="shared" ref="AC9" si="49">OR(U9=41,U9=42)</f>
        <v>#VALUE!</v>
      </c>
      <c r="AD9" s="478" t="e">
        <f t="shared" ref="AD9" si="50">OR(U9=31,U9=32,U9=63,U9=64,U9=53,U9=54,)</f>
        <v>#VALUE!</v>
      </c>
      <c r="AE9" s="478" t="e">
        <f t="shared" ref="AE9" si="51">OR(U9=21,U9=22,)</f>
        <v>#VALUE!</v>
      </c>
      <c r="AF9" s="478" t="e">
        <f t="shared" ref="AF9" si="52">OR(U9=11,U9=12,U9=13,U9=23,)</f>
        <v>#VALUE!</v>
      </c>
      <c r="AG9" s="482" t="str">
        <f>IF(COUNTA(E9:F9:H9)&lt;3,"",(IF(AB9=TRUE,$AB$5,IF(AC9=TRUE,$AC$5,IF(AD9=TRUE,$AD$5,IF(AE9=TRUE,$AE$5,IF(AF9=TRUE,$AF$5,"Aucune")))))))</f>
        <v/>
      </c>
      <c r="AH9" s="478" t="e">
        <f t="shared" ref="AH9" si="53">OR(U9=62,U9=52,U9=42)</f>
        <v>#VALUE!</v>
      </c>
      <c r="AI9" s="478" t="e">
        <f t="shared" ref="AI9" si="54">OR(U9=63,U9=53,U9=43,U9=64,U9=54)</f>
        <v>#VALUE!</v>
      </c>
      <c r="AJ9" s="478" t="e">
        <f t="shared" ref="AJ9" si="55">OR(U9=61,U9=51,U9=41)</f>
        <v>#VALUE!</v>
      </c>
      <c r="AK9" s="478" t="e">
        <f t="shared" ref="AK9" si="56">OR(U9=44,U9=32,U9=33,U9=34)</f>
        <v>#VALUE!</v>
      </c>
      <c r="AL9" s="478" t="e">
        <f t="shared" ref="AL9" si="57">OR(U9=22,U9=23,U9=24,U9=12,U9=13,U9=14)</f>
        <v>#VALUE!</v>
      </c>
      <c r="AM9" s="482" t="str">
        <f>IF(COUNTA(E9:F9:H9)&lt;3,"",(IF(AH9=TRUE,$AH$5,IF(AI9=TRUE,$AI$5,IF(AJ9=TRUE,$AJ$5,IF(AK9=TRUE,$AK$5,IF(AL9=TRUE,$AL$5,"Aucune")))))))</f>
        <v/>
      </c>
      <c r="AN9" s="478" t="e">
        <f t="shared" ref="AN9" si="58">OR(U9=61,U9=62,U9=63,U9=51,U9=52,U9=53)</f>
        <v>#VALUE!</v>
      </c>
      <c r="AO9" s="478" t="e">
        <f t="shared" ref="AO9" si="59">OR(U9=41,U9=42,U9=43,U9=31,U9=32,U9=33)</f>
        <v>#VALUE!</v>
      </c>
      <c r="AP9" s="478" t="e">
        <f t="shared" ref="AP9" si="60">OR(U9=21,U9=22,U9=23,U9=11,U9=12,U9=13)</f>
        <v>#VALUE!</v>
      </c>
      <c r="AQ9" s="482" t="str">
        <f>IF(COUNTA(E9:F9:H9)&lt;3,"",(IF(AN9=TRUE,$AN$5,IF(AO9=TRUE,$AO$5,IF(AP9=TRUE,$AP$5,"Aucune action requise")))))</f>
        <v/>
      </c>
      <c r="AR9" s="478" t="e">
        <f t="shared" ref="AR9" si="61">OR(U9=61,U9=51,U9=41,U9=31,U9=21)</f>
        <v>#VALUE!</v>
      </c>
      <c r="AS9" s="478" t="e">
        <f t="shared" ref="AS9" si="62">OR(U9=62,U9=52,U9=42,U9=32,U9=22,U9=63,U9=53)</f>
        <v>#VALUE!</v>
      </c>
      <c r="AT9" s="478" t="e">
        <f t="shared" ref="AT9" si="63">OR(U9=43,U9=33,U9=23,U9=34,U9=24)</f>
        <v>#VALUE!</v>
      </c>
      <c r="AU9" s="478" t="e">
        <f t="shared" ref="AU9" si="64">OR(U9=64,U9=54,U9=44)</f>
        <v>#VALUE!</v>
      </c>
      <c r="AV9" s="482" t="str">
        <f>IF(COUNTA(E9:F9:H9)&lt;3,"",(IF(AR9=TRUE,$AR$5,IF(AS9=TRUE,$AS$5,IF(AT9=TRUE,$AT$5,IF(AU9=TRUE,$AU$5,"Aucun"))))))</f>
        <v/>
      </c>
      <c r="AW9" s="483"/>
      <c r="AX9" s="484"/>
      <c r="AY9" s="146"/>
    </row>
    <row r="10" spans="1:51" s="233" customFormat="1" ht="114" customHeight="1">
      <c r="A10" s="226"/>
      <c r="B10" s="471" t="s">
        <v>337</v>
      </c>
      <c r="C10" s="472" t="s">
        <v>338</v>
      </c>
      <c r="D10" s="486"/>
      <c r="E10" s="474"/>
      <c r="F10" s="475"/>
      <c r="G10" s="475"/>
      <c r="H10" s="476"/>
      <c r="I10" s="476"/>
      <c r="J10" s="477" t="str">
        <f t="shared" ref="J10:J11" si="65">S10</f>
        <v/>
      </c>
      <c r="K10" s="478">
        <f t="shared" ref="K10:K11" si="66">E10*10+F10</f>
        <v>0</v>
      </c>
      <c r="L10" s="478" t="b">
        <f t="shared" ref="L10:L11" si="67">OR(K10=31)</f>
        <v>0</v>
      </c>
      <c r="M10" s="478" t="b">
        <f t="shared" ref="M10:M11" si="68">OR(K10=21,K10=32)</f>
        <v>0</v>
      </c>
      <c r="N10" s="478" t="b">
        <f t="shared" ref="N10:N11" si="69">OR(K10=22,K10=33)</f>
        <v>0</v>
      </c>
      <c r="O10" s="478" t="b">
        <f t="shared" ref="O10:O11" si="70">OR(K10=11,K10=12)</f>
        <v>0</v>
      </c>
      <c r="P10" s="478" t="b">
        <f t="shared" ref="P10:P11" si="71">OR(K10=23,K10=34)</f>
        <v>0</v>
      </c>
      <c r="Q10" s="478" t="b">
        <f t="shared" ref="Q10:Q11" si="72">OR(K10=13,K10=14,K10=24)</f>
        <v>0</v>
      </c>
      <c r="R10" s="478" t="b">
        <f t="shared" ref="R10:R11" si="73">OR(K10=1,K10=2,K10=3,K10=4)</f>
        <v>0</v>
      </c>
      <c r="S10" s="479" t="str">
        <f t="shared" si="0"/>
        <v/>
      </c>
      <c r="T10" s="480" t="str">
        <f t="shared" si="1"/>
        <v/>
      </c>
      <c r="U10" s="481" t="e">
        <f t="shared" si="2"/>
        <v>#VALUE!</v>
      </c>
      <c r="V10" s="478" t="e">
        <f t="shared" ref="V10:V11" si="74">OR(U10=61,U10=62,U10=63)</f>
        <v>#VALUE!</v>
      </c>
      <c r="W10" s="478" t="e">
        <f t="shared" ref="W10:W11" si="75">OR(U10=51,U10=52)</f>
        <v>#VALUE!</v>
      </c>
      <c r="X10" s="478" t="e">
        <f t="shared" ref="X10:X11" si="76">OR(U10=31,U10=41,U10=42,U10=53)</f>
        <v>#VALUE!</v>
      </c>
      <c r="Y10" s="478" t="e">
        <f t="shared" ref="Y10:Y11" si="77">OR(U10=21,U10=32)</f>
        <v>#VALUE!</v>
      </c>
      <c r="Z10" s="478" t="e">
        <f t="shared" ref="Z10:Z11" si="78">AND(V10=FALSE,W10=FALSE,X10=FALSE,Y10=FALSE)</f>
        <v>#VALUE!</v>
      </c>
      <c r="AA10" s="482" t="str">
        <f>IF(COUNTA(E10:F10:H10)&lt;3,"",(IF(V10=TRUE,$V$5,IF(W10=TRUE,$W$5,IF(X10=TRUE,$X$5,IF(Y10=TRUE,$Y$5,"Non"))))))</f>
        <v/>
      </c>
      <c r="AB10" s="478" t="e">
        <f t="shared" ref="AB10:AB11" si="79">OR(U10=61,U10=62,U10=51,U10=52)</f>
        <v>#VALUE!</v>
      </c>
      <c r="AC10" s="478" t="e">
        <f t="shared" ref="AC10:AC11" si="80">OR(U10=41,U10=42)</f>
        <v>#VALUE!</v>
      </c>
      <c r="AD10" s="478" t="e">
        <f t="shared" ref="AD10:AD11" si="81">OR(U10=31,U10=32,U10=63,U10=64,U10=53,U10=54,)</f>
        <v>#VALUE!</v>
      </c>
      <c r="AE10" s="478" t="e">
        <f t="shared" ref="AE10:AE11" si="82">OR(U10=21,U10=22,)</f>
        <v>#VALUE!</v>
      </c>
      <c r="AF10" s="478" t="e">
        <f t="shared" ref="AF10:AF11" si="83">OR(U10=11,U10=12,U10=13,U10=23,)</f>
        <v>#VALUE!</v>
      </c>
      <c r="AG10" s="482" t="str">
        <f>IF(COUNTA(E10:F10:H10)&lt;3,"",(IF(AB10=TRUE,$AB$5,IF(AC10=TRUE,$AC$5,IF(AD10=TRUE,$AD$5,IF(AE10=TRUE,$AE$5,IF(AF10=TRUE,$AF$5,"Aucune")))))))</f>
        <v/>
      </c>
      <c r="AH10" s="478" t="e">
        <f t="shared" ref="AH10:AH11" si="84">OR(U10=62,U10=52,U10=42)</f>
        <v>#VALUE!</v>
      </c>
      <c r="AI10" s="478" t="e">
        <f t="shared" ref="AI10:AI11" si="85">OR(U10=63,U10=53,U10=43,U10=64,U10=54)</f>
        <v>#VALUE!</v>
      </c>
      <c r="AJ10" s="478" t="e">
        <f t="shared" ref="AJ10:AJ11" si="86">OR(U10=61,U10=51,U10=41)</f>
        <v>#VALUE!</v>
      </c>
      <c r="AK10" s="478" t="e">
        <f t="shared" ref="AK10:AK11" si="87">OR(U10=44,U10=32,U10=33,U10=34)</f>
        <v>#VALUE!</v>
      </c>
      <c r="AL10" s="478" t="e">
        <f t="shared" ref="AL10:AL11" si="88">OR(U10=22,U10=23,U10=24,U10=12,U10=13,U10=14)</f>
        <v>#VALUE!</v>
      </c>
      <c r="AM10" s="482" t="str">
        <f>IF(COUNTA(E10:F10:H10)&lt;3,"",(IF(AH10=TRUE,$AH$5,IF(AI10=TRUE,$AI$5,IF(AJ10=TRUE,$AJ$5,IF(AK10=TRUE,$AK$5,IF(AL10=TRUE,$AL$5,"Aucune")))))))</f>
        <v/>
      </c>
      <c r="AN10" s="478" t="e">
        <f t="shared" ref="AN10:AN11" si="89">OR(U10=61,U10=62,U10=63,U10=51,U10=52,U10=53)</f>
        <v>#VALUE!</v>
      </c>
      <c r="AO10" s="478" t="e">
        <f t="shared" ref="AO10:AO11" si="90">OR(U10=41,U10=42,U10=43,U10=31,U10=32,U10=33)</f>
        <v>#VALUE!</v>
      </c>
      <c r="AP10" s="478" t="e">
        <f t="shared" ref="AP10:AP11" si="91">OR(U10=21,U10=22,U10=23,U10=11,U10=12,U10=13)</f>
        <v>#VALUE!</v>
      </c>
      <c r="AQ10" s="482" t="str">
        <f>IF(COUNTA(E10:F10:H10)&lt;3,"",(IF(AN10=TRUE,$AN$5,IF(AO10=TRUE,$AO$5,IF(AP10=TRUE,$AP$5,"Aucune action requise")))))</f>
        <v/>
      </c>
      <c r="AR10" s="478" t="e">
        <f t="shared" ref="AR10:AR11" si="92">OR(U10=61,U10=51,U10=41,U10=31,U10=21)</f>
        <v>#VALUE!</v>
      </c>
      <c r="AS10" s="478" t="e">
        <f t="shared" ref="AS10:AS11" si="93">OR(U10=62,U10=52,U10=42,U10=32,U10=22,U10=63,U10=53)</f>
        <v>#VALUE!</v>
      </c>
      <c r="AT10" s="478" t="e">
        <f t="shared" ref="AT10:AT11" si="94">OR(U10=43,U10=33,U10=23,U10=34,U10=24)</f>
        <v>#VALUE!</v>
      </c>
      <c r="AU10" s="478" t="e">
        <f t="shared" ref="AU10:AU11" si="95">OR(U10=64,U10=54,U10=44)</f>
        <v>#VALUE!</v>
      </c>
      <c r="AV10" s="482" t="str">
        <f>IF(COUNTA(E10:F10:H10)&lt;3,"",(IF(AR10=TRUE,$AR$5,IF(AS10=TRUE,$AS$5,IF(AT10=TRUE,$AT$5,IF(AU10=TRUE,$AU$5,"Aucun"))))))</f>
        <v/>
      </c>
      <c r="AW10" s="483"/>
      <c r="AX10" s="484"/>
      <c r="AY10" s="146"/>
    </row>
    <row r="11" spans="1:51" s="233" customFormat="1" ht="114" customHeight="1">
      <c r="A11" s="226"/>
      <c r="B11" s="261" t="s">
        <v>339</v>
      </c>
      <c r="C11" s="159" t="s">
        <v>340</v>
      </c>
      <c r="D11" s="68"/>
      <c r="E11" s="31"/>
      <c r="F11" s="32"/>
      <c r="G11" s="32"/>
      <c r="H11" s="33"/>
      <c r="I11" s="33"/>
      <c r="J11" s="236" t="str">
        <f t="shared" si="65"/>
        <v/>
      </c>
      <c r="K11" s="237">
        <f t="shared" si="66"/>
        <v>0</v>
      </c>
      <c r="L11" s="237" t="b">
        <f t="shared" si="67"/>
        <v>0</v>
      </c>
      <c r="M11" s="237" t="b">
        <f t="shared" si="68"/>
        <v>0</v>
      </c>
      <c r="N11" s="237" t="b">
        <f t="shared" si="69"/>
        <v>0</v>
      </c>
      <c r="O11" s="237" t="b">
        <f t="shared" si="70"/>
        <v>0</v>
      </c>
      <c r="P11" s="237" t="b">
        <f t="shared" si="71"/>
        <v>0</v>
      </c>
      <c r="Q11" s="237" t="b">
        <f t="shared" si="72"/>
        <v>0</v>
      </c>
      <c r="R11" s="237" t="b">
        <f t="shared" si="73"/>
        <v>0</v>
      </c>
      <c r="S11" s="238" t="str">
        <f t="shared" si="0"/>
        <v/>
      </c>
      <c r="T11" s="239" t="str">
        <f t="shared" si="1"/>
        <v/>
      </c>
      <c r="U11" s="240" t="e">
        <f t="shared" si="2"/>
        <v>#VALUE!</v>
      </c>
      <c r="V11" s="237" t="e">
        <f t="shared" si="74"/>
        <v>#VALUE!</v>
      </c>
      <c r="W11" s="237" t="e">
        <f t="shared" si="75"/>
        <v>#VALUE!</v>
      </c>
      <c r="X11" s="237" t="e">
        <f t="shared" si="76"/>
        <v>#VALUE!</v>
      </c>
      <c r="Y11" s="237" t="e">
        <f t="shared" si="77"/>
        <v>#VALUE!</v>
      </c>
      <c r="Z11" s="237" t="e">
        <f t="shared" si="78"/>
        <v>#VALUE!</v>
      </c>
      <c r="AA11" s="121" t="str">
        <f>IF(COUNTA(E11:F11:H11)&lt;3,"",(IF(V11=TRUE,$V$5,IF(W11=TRUE,$W$5,IF(X11=TRUE,$X$5,IF(Y11=TRUE,$Y$5,"Non"))))))</f>
        <v/>
      </c>
      <c r="AB11" s="237" t="e">
        <f t="shared" si="79"/>
        <v>#VALUE!</v>
      </c>
      <c r="AC11" s="237" t="e">
        <f t="shared" si="80"/>
        <v>#VALUE!</v>
      </c>
      <c r="AD11" s="237" t="e">
        <f t="shared" si="81"/>
        <v>#VALUE!</v>
      </c>
      <c r="AE11" s="237" t="e">
        <f t="shared" si="82"/>
        <v>#VALUE!</v>
      </c>
      <c r="AF11" s="237" t="e">
        <f t="shared" si="83"/>
        <v>#VALUE!</v>
      </c>
      <c r="AG11" s="121" t="str">
        <f>IF(COUNTA(E11:F11:H11)&lt;3,"",(IF(AB11=TRUE,$AB$5,IF(AC11=TRUE,$AC$5,IF(AD11=TRUE,$AD$5,IF(AE11=TRUE,$AE$5,IF(AF11=TRUE,$AF$5,"Aucune")))))))</f>
        <v/>
      </c>
      <c r="AH11" s="237" t="e">
        <f t="shared" si="84"/>
        <v>#VALUE!</v>
      </c>
      <c r="AI11" s="237" t="e">
        <f t="shared" si="85"/>
        <v>#VALUE!</v>
      </c>
      <c r="AJ11" s="237" t="e">
        <f t="shared" si="86"/>
        <v>#VALUE!</v>
      </c>
      <c r="AK11" s="237" t="e">
        <f t="shared" si="87"/>
        <v>#VALUE!</v>
      </c>
      <c r="AL11" s="237" t="e">
        <f t="shared" si="88"/>
        <v>#VALUE!</v>
      </c>
      <c r="AM11" s="121" t="str">
        <f>IF(COUNTA(E11:F11:H11)&lt;3,"",(IF(AH11=TRUE,$AH$5,IF(AI11=TRUE,$AI$5,IF(AJ11=TRUE,$AJ$5,IF(AK11=TRUE,$AK$5,IF(AL11=TRUE,$AL$5,"Aucune")))))))</f>
        <v/>
      </c>
      <c r="AN11" s="237" t="e">
        <f t="shared" si="89"/>
        <v>#VALUE!</v>
      </c>
      <c r="AO11" s="237" t="e">
        <f t="shared" si="90"/>
        <v>#VALUE!</v>
      </c>
      <c r="AP11" s="237" t="e">
        <f t="shared" si="91"/>
        <v>#VALUE!</v>
      </c>
      <c r="AQ11" s="121" t="str">
        <f>IF(COUNTA(E11:F11:H11)&lt;3,"",(IF(AN11=TRUE,$AN$5,IF(AO11=TRUE,$AO$5,IF(AP11=TRUE,$AP$5,"Aucune action requise")))))</f>
        <v/>
      </c>
      <c r="AR11" s="237" t="e">
        <f t="shared" si="92"/>
        <v>#VALUE!</v>
      </c>
      <c r="AS11" s="237" t="e">
        <f t="shared" si="93"/>
        <v>#VALUE!</v>
      </c>
      <c r="AT11" s="237" t="e">
        <f t="shared" si="94"/>
        <v>#VALUE!</v>
      </c>
      <c r="AU11" s="237" t="e">
        <f t="shared" si="95"/>
        <v>#VALUE!</v>
      </c>
      <c r="AV11" s="121" t="str">
        <f>IF(COUNTA(E11:F11:H11)&lt;3,"",(IF(AR11=TRUE,$AR$5,IF(AS11=TRUE,$AS$5,IF(AT11=TRUE,$AT$5,IF(AU11=TRUE,$AU$5,"Aucun"))))))</f>
        <v/>
      </c>
      <c r="AW11" s="122"/>
      <c r="AX11" s="34"/>
      <c r="AY11" s="123"/>
    </row>
    <row r="12" spans="1:51" s="233" customFormat="1" ht="114" customHeight="1">
      <c r="A12" s="226"/>
      <c r="B12" s="471" t="s">
        <v>341</v>
      </c>
      <c r="C12" s="485" t="s">
        <v>342</v>
      </c>
      <c r="D12" s="486"/>
      <c r="E12" s="474"/>
      <c r="F12" s="475"/>
      <c r="G12" s="475"/>
      <c r="H12" s="476"/>
      <c r="I12" s="476"/>
      <c r="J12" s="477" t="str">
        <f t="shared" si="3"/>
        <v/>
      </c>
      <c r="K12" s="478">
        <f t="shared" si="4"/>
        <v>0</v>
      </c>
      <c r="L12" s="478" t="b">
        <f t="shared" si="5"/>
        <v>0</v>
      </c>
      <c r="M12" s="478" t="b">
        <f t="shared" si="6"/>
        <v>0</v>
      </c>
      <c r="N12" s="478" t="b">
        <f t="shared" si="7"/>
        <v>0</v>
      </c>
      <c r="O12" s="478" t="b">
        <f t="shared" si="8"/>
        <v>0</v>
      </c>
      <c r="P12" s="478" t="b">
        <f t="shared" si="9"/>
        <v>0</v>
      </c>
      <c r="Q12" s="478" t="b">
        <f t="shared" si="10"/>
        <v>0</v>
      </c>
      <c r="R12" s="478" t="b">
        <f t="shared" si="11"/>
        <v>0</v>
      </c>
      <c r="S12" s="479" t="str">
        <f t="shared" si="0"/>
        <v/>
      </c>
      <c r="T12" s="480" t="str">
        <f t="shared" si="1"/>
        <v/>
      </c>
      <c r="U12" s="481" t="e">
        <f t="shared" si="2"/>
        <v>#VALUE!</v>
      </c>
      <c r="V12" s="478" t="e">
        <f t="shared" si="12"/>
        <v>#VALUE!</v>
      </c>
      <c r="W12" s="478" t="e">
        <f t="shared" si="13"/>
        <v>#VALUE!</v>
      </c>
      <c r="X12" s="478" t="e">
        <f t="shared" si="14"/>
        <v>#VALUE!</v>
      </c>
      <c r="Y12" s="478" t="e">
        <f t="shared" si="15"/>
        <v>#VALUE!</v>
      </c>
      <c r="Z12" s="478" t="e">
        <f t="shared" si="16"/>
        <v>#VALUE!</v>
      </c>
      <c r="AA12" s="482" t="str">
        <f>IF(COUNTA(E12:F12:H12)&lt;3,"",(IF(V12=TRUE,$V$5,IF(W12=TRUE,$W$5,IF(X12=TRUE,$X$5,IF(Y12=TRUE,$Y$5,"Non"))))))</f>
        <v/>
      </c>
      <c r="AB12" s="478" t="e">
        <f t="shared" si="17"/>
        <v>#VALUE!</v>
      </c>
      <c r="AC12" s="478" t="e">
        <f t="shared" si="18"/>
        <v>#VALUE!</v>
      </c>
      <c r="AD12" s="478" t="e">
        <f t="shared" si="19"/>
        <v>#VALUE!</v>
      </c>
      <c r="AE12" s="478" t="e">
        <f t="shared" si="20"/>
        <v>#VALUE!</v>
      </c>
      <c r="AF12" s="478" t="e">
        <f t="shared" si="21"/>
        <v>#VALUE!</v>
      </c>
      <c r="AG12" s="482" t="str">
        <f>IF(COUNTA(E12:F12:H12)&lt;3,"",(IF(AB12=TRUE,$AB$5,IF(AC12=TRUE,$AC$5,IF(AD12=TRUE,$AD$5,IF(AE12=TRUE,$AE$5,IF(AF12=TRUE,$AF$5,"Aucune")))))))</f>
        <v/>
      </c>
      <c r="AH12" s="478" t="e">
        <f t="shared" si="22"/>
        <v>#VALUE!</v>
      </c>
      <c r="AI12" s="478" t="e">
        <f t="shared" si="23"/>
        <v>#VALUE!</v>
      </c>
      <c r="AJ12" s="478" t="e">
        <f t="shared" si="24"/>
        <v>#VALUE!</v>
      </c>
      <c r="AK12" s="478" t="e">
        <f t="shared" si="25"/>
        <v>#VALUE!</v>
      </c>
      <c r="AL12" s="478" t="e">
        <f t="shared" si="26"/>
        <v>#VALUE!</v>
      </c>
      <c r="AM12" s="482" t="str">
        <f>IF(COUNTA(E12:F12:H12)&lt;3,"",(IF(AH12=TRUE,$AH$5,IF(AI12=TRUE,$AI$5,IF(AJ12=TRUE,$AJ$5,IF(AK12=TRUE,$AK$5,IF(AL12=TRUE,$AL$5,"Aucune")))))))</f>
        <v/>
      </c>
      <c r="AN12" s="478" t="e">
        <f t="shared" si="27"/>
        <v>#VALUE!</v>
      </c>
      <c r="AO12" s="478" t="e">
        <f t="shared" si="28"/>
        <v>#VALUE!</v>
      </c>
      <c r="AP12" s="478" t="e">
        <f t="shared" si="29"/>
        <v>#VALUE!</v>
      </c>
      <c r="AQ12" s="482" t="str">
        <f>IF(COUNTA(E12:F12:H12)&lt;3,"",(IF(AN12=TRUE,$AN$5,IF(AO12=TRUE,$AO$5,IF(AP12=TRUE,$AP$5,"Aucune action requise")))))</f>
        <v/>
      </c>
      <c r="AR12" s="478" t="e">
        <f t="shared" si="30"/>
        <v>#VALUE!</v>
      </c>
      <c r="AS12" s="478" t="e">
        <f t="shared" si="31"/>
        <v>#VALUE!</v>
      </c>
      <c r="AT12" s="478" t="e">
        <f t="shared" si="32"/>
        <v>#VALUE!</v>
      </c>
      <c r="AU12" s="478" t="e">
        <f t="shared" si="33"/>
        <v>#VALUE!</v>
      </c>
      <c r="AV12" s="482" t="str">
        <f>IF(COUNTA(E12:F12:H12)&lt;3,"",(IF(AR12=TRUE,$AR$5,IF(AS12=TRUE,$AS$5,IF(AT12=TRUE,$AT$5,IF(AU12=TRUE,$AU$5,"Aucun"))))))</f>
        <v/>
      </c>
      <c r="AW12" s="483"/>
      <c r="AX12" s="484"/>
      <c r="AY12" s="146"/>
    </row>
    <row r="13" spans="1:51" s="233" customFormat="1" ht="114" customHeight="1">
      <c r="A13" s="226"/>
      <c r="B13" s="471" t="s">
        <v>343</v>
      </c>
      <c r="C13" s="485" t="s">
        <v>344</v>
      </c>
      <c r="D13" s="486"/>
      <c r="E13" s="474"/>
      <c r="F13" s="475"/>
      <c r="G13" s="475"/>
      <c r="H13" s="476"/>
      <c r="I13" s="476"/>
      <c r="J13" s="477" t="str">
        <f t="shared" si="3"/>
        <v/>
      </c>
      <c r="K13" s="478">
        <f t="shared" si="4"/>
        <v>0</v>
      </c>
      <c r="L13" s="478" t="b">
        <f t="shared" si="5"/>
        <v>0</v>
      </c>
      <c r="M13" s="478" t="b">
        <f t="shared" si="6"/>
        <v>0</v>
      </c>
      <c r="N13" s="478" t="b">
        <f t="shared" si="7"/>
        <v>0</v>
      </c>
      <c r="O13" s="478" t="b">
        <f t="shared" si="8"/>
        <v>0</v>
      </c>
      <c r="P13" s="478" t="b">
        <f t="shared" si="9"/>
        <v>0</v>
      </c>
      <c r="Q13" s="478" t="b">
        <f t="shared" si="10"/>
        <v>0</v>
      </c>
      <c r="R13" s="478" t="b">
        <f t="shared" si="11"/>
        <v>0</v>
      </c>
      <c r="S13" s="479" t="str">
        <f t="shared" si="0"/>
        <v/>
      </c>
      <c r="T13" s="480" t="str">
        <f t="shared" si="1"/>
        <v/>
      </c>
      <c r="U13" s="481" t="e">
        <f t="shared" si="2"/>
        <v>#VALUE!</v>
      </c>
      <c r="V13" s="478" t="e">
        <f t="shared" si="12"/>
        <v>#VALUE!</v>
      </c>
      <c r="W13" s="478" t="e">
        <f t="shared" si="13"/>
        <v>#VALUE!</v>
      </c>
      <c r="X13" s="478" t="e">
        <f t="shared" si="14"/>
        <v>#VALUE!</v>
      </c>
      <c r="Y13" s="478" t="e">
        <f t="shared" si="15"/>
        <v>#VALUE!</v>
      </c>
      <c r="Z13" s="478" t="e">
        <f t="shared" si="16"/>
        <v>#VALUE!</v>
      </c>
      <c r="AA13" s="482" t="str">
        <f>IF(COUNTA(E13:F13:H13)&lt;3,"",(IF(V13=TRUE,$V$5,IF(W13=TRUE,$W$5,IF(X13=TRUE,$X$5,IF(Y13=TRUE,$Y$5,"Non"))))))</f>
        <v/>
      </c>
      <c r="AB13" s="478" t="e">
        <f t="shared" si="17"/>
        <v>#VALUE!</v>
      </c>
      <c r="AC13" s="478" t="e">
        <f t="shared" si="18"/>
        <v>#VALUE!</v>
      </c>
      <c r="AD13" s="478" t="e">
        <f t="shared" si="19"/>
        <v>#VALUE!</v>
      </c>
      <c r="AE13" s="478" t="e">
        <f t="shared" si="20"/>
        <v>#VALUE!</v>
      </c>
      <c r="AF13" s="478" t="e">
        <f t="shared" si="21"/>
        <v>#VALUE!</v>
      </c>
      <c r="AG13" s="482" t="str">
        <f>IF(COUNTA(E13:F13:H13)&lt;3,"",(IF(AB13=TRUE,$AB$5,IF(AC13=TRUE,$AC$5,IF(AD13=TRUE,$AD$5,IF(AE13=TRUE,$AE$5,IF(AF13=TRUE,$AF$5,"Aucune")))))))</f>
        <v/>
      </c>
      <c r="AH13" s="478" t="e">
        <f t="shared" si="22"/>
        <v>#VALUE!</v>
      </c>
      <c r="AI13" s="478" t="e">
        <f t="shared" si="23"/>
        <v>#VALUE!</v>
      </c>
      <c r="AJ13" s="478" t="e">
        <f t="shared" si="24"/>
        <v>#VALUE!</v>
      </c>
      <c r="AK13" s="478" t="e">
        <f t="shared" si="25"/>
        <v>#VALUE!</v>
      </c>
      <c r="AL13" s="478" t="e">
        <f t="shared" si="26"/>
        <v>#VALUE!</v>
      </c>
      <c r="AM13" s="482" t="str">
        <f>IF(COUNTA(E13:F13:H13)&lt;3,"",(IF(AH13=TRUE,$AH$5,IF(AI13=TRUE,$AI$5,IF(AJ13=TRUE,$AJ$5,IF(AK13=TRUE,$AK$5,IF(AL13=TRUE,$AL$5,"Aucune")))))))</f>
        <v/>
      </c>
      <c r="AN13" s="478" t="e">
        <f t="shared" si="27"/>
        <v>#VALUE!</v>
      </c>
      <c r="AO13" s="478" t="e">
        <f t="shared" si="28"/>
        <v>#VALUE!</v>
      </c>
      <c r="AP13" s="478" t="e">
        <f t="shared" si="29"/>
        <v>#VALUE!</v>
      </c>
      <c r="AQ13" s="482" t="str">
        <f>IF(COUNTA(E13:F13:H13)&lt;3,"",(IF(AN13=TRUE,$AN$5,IF(AO13=TRUE,$AO$5,IF(AP13=TRUE,$AP$5,"Aucune action requise")))))</f>
        <v/>
      </c>
      <c r="AR13" s="478" t="e">
        <f t="shared" si="30"/>
        <v>#VALUE!</v>
      </c>
      <c r="AS13" s="478" t="e">
        <f t="shared" si="31"/>
        <v>#VALUE!</v>
      </c>
      <c r="AT13" s="478" t="e">
        <f t="shared" si="32"/>
        <v>#VALUE!</v>
      </c>
      <c r="AU13" s="478" t="e">
        <f t="shared" si="33"/>
        <v>#VALUE!</v>
      </c>
      <c r="AV13" s="482" t="str">
        <f>IF(COUNTA(E13:F13:H13)&lt;3,"",(IF(AR13=TRUE,$AR$5,IF(AS13=TRUE,$AS$5,IF(AT13=TRUE,$AT$5,IF(AU13=TRUE,$AU$5,"Aucun"))))))</f>
        <v/>
      </c>
      <c r="AW13" s="483"/>
      <c r="AX13" s="484"/>
      <c r="AY13" s="146"/>
    </row>
    <row r="14" spans="1:51" s="233" customFormat="1" ht="114" customHeight="1">
      <c r="A14" s="226"/>
      <c r="B14" s="471" t="s">
        <v>345</v>
      </c>
      <c r="C14" s="485" t="s">
        <v>346</v>
      </c>
      <c r="D14" s="486"/>
      <c r="E14" s="474"/>
      <c r="F14" s="475"/>
      <c r="G14" s="475"/>
      <c r="H14" s="476"/>
      <c r="I14" s="476"/>
      <c r="J14" s="477" t="str">
        <f t="shared" si="3"/>
        <v/>
      </c>
      <c r="K14" s="478">
        <f t="shared" si="4"/>
        <v>0</v>
      </c>
      <c r="L14" s="478" t="b">
        <f t="shared" si="5"/>
        <v>0</v>
      </c>
      <c r="M14" s="478" t="b">
        <f t="shared" si="6"/>
        <v>0</v>
      </c>
      <c r="N14" s="478" t="b">
        <f t="shared" si="7"/>
        <v>0</v>
      </c>
      <c r="O14" s="478" t="b">
        <f t="shared" si="8"/>
        <v>0</v>
      </c>
      <c r="P14" s="478" t="b">
        <f t="shared" si="9"/>
        <v>0</v>
      </c>
      <c r="Q14" s="478" t="b">
        <f t="shared" si="10"/>
        <v>0</v>
      </c>
      <c r="R14" s="478" t="b">
        <f t="shared" si="11"/>
        <v>0</v>
      </c>
      <c r="S14" s="479" t="str">
        <f t="shared" si="0"/>
        <v/>
      </c>
      <c r="T14" s="480" t="str">
        <f t="shared" si="1"/>
        <v/>
      </c>
      <c r="U14" s="481" t="e">
        <f t="shared" si="2"/>
        <v>#VALUE!</v>
      </c>
      <c r="V14" s="478" t="e">
        <f t="shared" si="12"/>
        <v>#VALUE!</v>
      </c>
      <c r="W14" s="478" t="e">
        <f t="shared" si="13"/>
        <v>#VALUE!</v>
      </c>
      <c r="X14" s="478" t="e">
        <f t="shared" si="14"/>
        <v>#VALUE!</v>
      </c>
      <c r="Y14" s="478" t="e">
        <f t="shared" si="15"/>
        <v>#VALUE!</v>
      </c>
      <c r="Z14" s="478" t="e">
        <f t="shared" si="16"/>
        <v>#VALUE!</v>
      </c>
      <c r="AA14" s="482" t="str">
        <f>IF(COUNTA(E14:F14:H14)&lt;3,"",(IF(V14=TRUE,$V$5,IF(W14=TRUE,$W$5,IF(X14=TRUE,$X$5,IF(Y14=TRUE,$Y$5,"Non"))))))</f>
        <v/>
      </c>
      <c r="AB14" s="478" t="e">
        <f t="shared" si="17"/>
        <v>#VALUE!</v>
      </c>
      <c r="AC14" s="478" t="e">
        <f t="shared" si="18"/>
        <v>#VALUE!</v>
      </c>
      <c r="AD14" s="478" t="e">
        <f t="shared" si="19"/>
        <v>#VALUE!</v>
      </c>
      <c r="AE14" s="478" t="e">
        <f t="shared" si="20"/>
        <v>#VALUE!</v>
      </c>
      <c r="AF14" s="478" t="e">
        <f t="shared" si="21"/>
        <v>#VALUE!</v>
      </c>
      <c r="AG14" s="482" t="str">
        <f>IF(COUNTA(E14:F14:H14)&lt;3,"",(IF(AB14=TRUE,$AB$5,IF(AC14=TRUE,$AC$5,IF(AD14=TRUE,$AD$5,IF(AE14=TRUE,$AE$5,IF(AF14=TRUE,$AF$5,"Aucune")))))))</f>
        <v/>
      </c>
      <c r="AH14" s="478" t="e">
        <f t="shared" si="22"/>
        <v>#VALUE!</v>
      </c>
      <c r="AI14" s="478" t="e">
        <f t="shared" si="23"/>
        <v>#VALUE!</v>
      </c>
      <c r="AJ14" s="478" t="e">
        <f t="shared" si="24"/>
        <v>#VALUE!</v>
      </c>
      <c r="AK14" s="478" t="e">
        <f t="shared" si="25"/>
        <v>#VALUE!</v>
      </c>
      <c r="AL14" s="478" t="e">
        <f t="shared" si="26"/>
        <v>#VALUE!</v>
      </c>
      <c r="AM14" s="482" t="str">
        <f>IF(COUNTA(E14:F14:H14)&lt;3,"",(IF(AH14=TRUE,$AH$5,IF(AI14=TRUE,$AI$5,IF(AJ14=TRUE,$AJ$5,IF(AK14=TRUE,$AK$5,IF(AL14=TRUE,$AL$5,"Aucune")))))))</f>
        <v/>
      </c>
      <c r="AN14" s="478" t="e">
        <f t="shared" si="27"/>
        <v>#VALUE!</v>
      </c>
      <c r="AO14" s="478" t="e">
        <f t="shared" si="28"/>
        <v>#VALUE!</v>
      </c>
      <c r="AP14" s="478" t="e">
        <f t="shared" si="29"/>
        <v>#VALUE!</v>
      </c>
      <c r="AQ14" s="482" t="str">
        <f>IF(COUNTA(E14:F14:H14)&lt;3,"",(IF(AN14=TRUE,$AN$5,IF(AO14=TRUE,$AO$5,IF(AP14=TRUE,$AP$5,"Aucune action requise")))))</f>
        <v/>
      </c>
      <c r="AR14" s="478" t="e">
        <f t="shared" si="30"/>
        <v>#VALUE!</v>
      </c>
      <c r="AS14" s="478" t="e">
        <f t="shared" si="31"/>
        <v>#VALUE!</v>
      </c>
      <c r="AT14" s="478" t="e">
        <f t="shared" si="32"/>
        <v>#VALUE!</v>
      </c>
      <c r="AU14" s="478" t="e">
        <f t="shared" si="33"/>
        <v>#VALUE!</v>
      </c>
      <c r="AV14" s="482" t="str">
        <f>IF(COUNTA(E14:F14:H14)&lt;3,"",(IF(AR14=TRUE,$AR$5,IF(AS14=TRUE,$AS$5,IF(AT14=TRUE,$AT$5,IF(AU14=TRUE,$AU$5,"Aucun"))))))</f>
        <v/>
      </c>
      <c r="AW14" s="483"/>
      <c r="AX14" s="484"/>
      <c r="AY14" s="146"/>
    </row>
    <row r="15" spans="1:51" ht="114" customHeight="1" thickBot="1">
      <c r="B15" s="285" t="s">
        <v>347</v>
      </c>
      <c r="C15" s="167" t="s">
        <v>348</v>
      </c>
      <c r="D15" s="74"/>
      <c r="E15" s="75"/>
      <c r="F15" s="76"/>
      <c r="G15" s="76"/>
      <c r="H15" s="77"/>
      <c r="I15" s="77"/>
      <c r="J15" s="477" t="str">
        <f t="shared" si="3"/>
        <v/>
      </c>
      <c r="K15" s="293">
        <f t="shared" ref="K15" si="96">E15*10+F15</f>
        <v>0</v>
      </c>
      <c r="L15" s="293" t="b">
        <f t="shared" ref="L15" si="97">OR(K15=31)</f>
        <v>0</v>
      </c>
      <c r="M15" s="293" t="b">
        <f t="shared" ref="M15" si="98">OR(K15=21,K15=32)</f>
        <v>0</v>
      </c>
      <c r="N15" s="293" t="b">
        <f t="shared" ref="N15" si="99">OR(K15=22,K15=33)</f>
        <v>0</v>
      </c>
      <c r="O15" s="293" t="b">
        <f t="shared" ref="O15" si="100">OR(K15=11,K15=12)</f>
        <v>0</v>
      </c>
      <c r="P15" s="293" t="b">
        <f t="shared" ref="P15" si="101">OR(K15=23,K15=34)</f>
        <v>0</v>
      </c>
      <c r="Q15" s="293" t="b">
        <f t="shared" ref="Q15" si="102">OR(K15=13,K15=14,K15=24)</f>
        <v>0</v>
      </c>
      <c r="R15" s="293" t="b">
        <f t="shared" ref="R15" si="103">OR(K15=1,K15=2,K15=3,K15=4)</f>
        <v>0</v>
      </c>
      <c r="S15" s="294" t="str">
        <f t="shared" si="0"/>
        <v/>
      </c>
      <c r="T15" s="295" t="str">
        <f t="shared" si="1"/>
        <v/>
      </c>
      <c r="U15" s="296" t="e">
        <f t="shared" si="2"/>
        <v>#VALUE!</v>
      </c>
      <c r="V15" s="293" t="e">
        <f t="shared" ref="V15" si="104">OR(U15=61,U15=62,U15=63)</f>
        <v>#VALUE!</v>
      </c>
      <c r="W15" s="293" t="e">
        <f t="shared" ref="W15" si="105">OR(U15=51,U15=52)</f>
        <v>#VALUE!</v>
      </c>
      <c r="X15" s="293" t="e">
        <f t="shared" ref="X15" si="106">OR(U15=31,U15=41,U15=42,U15=53)</f>
        <v>#VALUE!</v>
      </c>
      <c r="Y15" s="293" t="e">
        <f t="shared" ref="Y15" si="107">OR(U15=21,U15=32)</f>
        <v>#VALUE!</v>
      </c>
      <c r="Z15" s="293" t="e">
        <f t="shared" ref="Z15" si="108">AND(V15=FALSE,W15=FALSE,X15=FALSE,Y15=FALSE)</f>
        <v>#VALUE!</v>
      </c>
      <c r="AA15" s="191" t="str">
        <f>IF(COUNTA(E15:F15:H15)&lt;3,"",(IF(V15=TRUE,$V$5,IF(W15=TRUE,$W$5,IF(X15=TRUE,$X$5,IF(Y15=TRUE,$Y$5,"Non"))))))</f>
        <v/>
      </c>
      <c r="AB15" s="293" t="e">
        <f t="shared" ref="AB15" si="109">OR(U15=61,U15=62,U15=51,U15=52)</f>
        <v>#VALUE!</v>
      </c>
      <c r="AC15" s="293" t="e">
        <f t="shared" ref="AC15" si="110">OR(U15=41,U15=42)</f>
        <v>#VALUE!</v>
      </c>
      <c r="AD15" s="293" t="e">
        <f t="shared" ref="AD15" si="111">OR(U15=31,U15=32,U15=63,U15=64,U15=53,U15=54,)</f>
        <v>#VALUE!</v>
      </c>
      <c r="AE15" s="293" t="e">
        <f t="shared" ref="AE15" si="112">OR(U15=21,U15=22,)</f>
        <v>#VALUE!</v>
      </c>
      <c r="AF15" s="293" t="e">
        <f t="shared" ref="AF15" si="113">OR(U15=11,U15=12,U15=13,U15=23,)</f>
        <v>#VALUE!</v>
      </c>
      <c r="AG15" s="191" t="str">
        <f>IF(COUNTA(E15:F15:H15)&lt;3,"",(IF(AB15=TRUE,$AB$5,IF(AC15=TRUE,$AC$5,IF(AD15=TRUE,$AD$5,IF(AE15=TRUE,$AE$5,IF(AF15=TRUE,$AF$5,"Aucune")))))))</f>
        <v/>
      </c>
      <c r="AH15" s="293" t="e">
        <f t="shared" ref="AH15" si="114">OR(U15=62,U15=52,U15=42)</f>
        <v>#VALUE!</v>
      </c>
      <c r="AI15" s="293" t="e">
        <f t="shared" ref="AI15" si="115">OR(U15=63,U15=53,U15=43,U15=64,U15=54)</f>
        <v>#VALUE!</v>
      </c>
      <c r="AJ15" s="293" t="e">
        <f t="shared" ref="AJ15" si="116">OR(U15=61,U15=51,U15=41)</f>
        <v>#VALUE!</v>
      </c>
      <c r="AK15" s="293" t="e">
        <f t="shared" ref="AK15" si="117">OR(U15=44,U15=32,U15=33,U15=34)</f>
        <v>#VALUE!</v>
      </c>
      <c r="AL15" s="293" t="e">
        <f t="shared" ref="AL15" si="118">OR(U15=22,U15=23,U15=24,U15=12,U15=13,U15=14)</f>
        <v>#VALUE!</v>
      </c>
      <c r="AM15" s="191" t="str">
        <f>IF(COUNTA(E15:F15:H15)&lt;3,"",(IF(AH15=TRUE,$AH$5,IF(AI15=TRUE,$AI$5,IF(AJ15=TRUE,$AJ$5,IF(AK15=TRUE,$AK$5,IF(AL15=TRUE,$AL$5,"Aucune")))))))</f>
        <v/>
      </c>
      <c r="AN15" s="293" t="e">
        <f t="shared" ref="AN15" si="119">OR(U15=61,U15=62,U15=63,U15=51,U15=52,U15=53)</f>
        <v>#VALUE!</v>
      </c>
      <c r="AO15" s="293" t="e">
        <f t="shared" ref="AO15" si="120">OR(U15=41,U15=42,U15=43,U15=31,U15=32,U15=33)</f>
        <v>#VALUE!</v>
      </c>
      <c r="AP15" s="293" t="e">
        <f t="shared" ref="AP15" si="121">OR(U15=21,U15=22,U15=23,U15=11,U15=12,U15=13)</f>
        <v>#VALUE!</v>
      </c>
      <c r="AQ15" s="191" t="str">
        <f>IF(COUNTA(E15:F15:H15)&lt;3,"",(IF(AN15=TRUE,$AN$5,IF(AO15=TRUE,$AO$5,IF(AP15=TRUE,$AP$5,"Aucune action requise")))))</f>
        <v/>
      </c>
      <c r="AR15" s="293" t="e">
        <f t="shared" ref="AR15" si="122">OR(U15=61,U15=51,U15=41,U15=31,U15=21)</f>
        <v>#VALUE!</v>
      </c>
      <c r="AS15" s="293" t="e">
        <f t="shared" ref="AS15" si="123">OR(U15=62,U15=52,U15=42,U15=32,U15=22,U15=63,U15=53)</f>
        <v>#VALUE!</v>
      </c>
      <c r="AT15" s="293" t="e">
        <f t="shared" ref="AT15" si="124">OR(U15=43,U15=33,U15=23,U15=34,U15=24)</f>
        <v>#VALUE!</v>
      </c>
      <c r="AU15" s="293" t="e">
        <f t="shared" ref="AU15" si="125">OR(U15=64,U15=54,U15=44)</f>
        <v>#VALUE!</v>
      </c>
      <c r="AV15" s="191" t="str">
        <f>IF(COUNTA(E15:F15:H15)&lt;3,"",(IF(AR15=TRUE,$AR$5,IF(AS15=TRUE,$AS$5,IF(AT15=TRUE,$AT$5,IF(AU15=TRUE,$AU$5,"Aucun"))))))</f>
        <v/>
      </c>
      <c r="AW15" s="192"/>
      <c r="AX15" s="78"/>
      <c r="AY15" s="193"/>
    </row>
    <row r="16" spans="1:51" ht="114" customHeight="1">
      <c r="B16" s="469" t="s">
        <v>349</v>
      </c>
      <c r="C16" s="496" t="s">
        <v>350</v>
      </c>
      <c r="D16" s="493"/>
      <c r="E16" s="429"/>
      <c r="F16" s="430"/>
      <c r="G16" s="430"/>
      <c r="H16" s="431"/>
      <c r="I16" s="431"/>
      <c r="J16" s="236" t="str">
        <f t="shared" si="3"/>
        <v/>
      </c>
      <c r="K16" s="433">
        <f t="shared" ref="K16:K17" si="126">E16*10+F16</f>
        <v>0</v>
      </c>
      <c r="L16" s="433" t="b">
        <f t="shared" ref="L16:L17" si="127">OR(K16=31)</f>
        <v>0</v>
      </c>
      <c r="M16" s="433" t="b">
        <f t="shared" ref="M16:M17" si="128">OR(K16=21,K16=32)</f>
        <v>0</v>
      </c>
      <c r="N16" s="433" t="b">
        <f t="shared" ref="N16:N17" si="129">OR(K16=22,K16=33)</f>
        <v>0</v>
      </c>
      <c r="O16" s="433" t="b">
        <f t="shared" ref="O16:O17" si="130">OR(K16=11,K16=12)</f>
        <v>0</v>
      </c>
      <c r="P16" s="433" t="b">
        <f t="shared" ref="P16:P17" si="131">OR(K16=23,K16=34)</f>
        <v>0</v>
      </c>
      <c r="Q16" s="433" t="b">
        <f t="shared" ref="Q16:Q17" si="132">OR(K16=13,K16=14,K16=24)</f>
        <v>0</v>
      </c>
      <c r="R16" s="433" t="b">
        <f t="shared" ref="R16:R17" si="133">OR(K16=1,K16=2,K16=3,K16=4)</f>
        <v>0</v>
      </c>
      <c r="S16" s="434" t="str">
        <f t="shared" si="0"/>
        <v/>
      </c>
      <c r="T16" s="435" t="str">
        <f t="shared" si="1"/>
        <v/>
      </c>
      <c r="U16" s="436" t="e">
        <f t="shared" si="2"/>
        <v>#VALUE!</v>
      </c>
      <c r="V16" s="433" t="e">
        <f t="shared" ref="V16:V17" si="134">OR(U16=61,U16=62,U16=63)</f>
        <v>#VALUE!</v>
      </c>
      <c r="W16" s="433" t="e">
        <f t="shared" ref="W16:W17" si="135">OR(U16=51,U16=52)</f>
        <v>#VALUE!</v>
      </c>
      <c r="X16" s="433" t="e">
        <f t="shared" ref="X16:X17" si="136">OR(U16=31,U16=41,U16=42,U16=53)</f>
        <v>#VALUE!</v>
      </c>
      <c r="Y16" s="433" t="e">
        <f t="shared" ref="Y16:Y17" si="137">OR(U16=21,U16=32)</f>
        <v>#VALUE!</v>
      </c>
      <c r="Z16" s="433" t="e">
        <f t="shared" ref="Z16:Z17" si="138">AND(V16=FALSE,W16=FALSE,X16=FALSE,Y16=FALSE)</f>
        <v>#VALUE!</v>
      </c>
      <c r="AA16" s="437" t="str">
        <f>IF(COUNTA(E16:F16:H16)&lt;3,"",(IF(V16=TRUE,$V$5,IF(W16=TRUE,$W$5,IF(X16=TRUE,$X$5,IF(Y16=TRUE,$Y$5,"Non"))))))</f>
        <v/>
      </c>
      <c r="AB16" s="433" t="e">
        <f t="shared" ref="AB16:AB17" si="139">OR(U16=61,U16=62,U16=51,U16=52)</f>
        <v>#VALUE!</v>
      </c>
      <c r="AC16" s="433" t="e">
        <f t="shared" ref="AC16:AC17" si="140">OR(U16=41,U16=42)</f>
        <v>#VALUE!</v>
      </c>
      <c r="AD16" s="433" t="e">
        <f t="shared" ref="AD16:AD17" si="141">OR(U16=31,U16=32,U16=63,U16=64,U16=53,U16=54,)</f>
        <v>#VALUE!</v>
      </c>
      <c r="AE16" s="433" t="e">
        <f t="shared" ref="AE16:AE17" si="142">OR(U16=21,U16=22,)</f>
        <v>#VALUE!</v>
      </c>
      <c r="AF16" s="433" t="e">
        <f t="shared" ref="AF16:AF17" si="143">OR(U16=11,U16=12,U16=13,U16=23,)</f>
        <v>#VALUE!</v>
      </c>
      <c r="AG16" s="437" t="str">
        <f>IF(COUNTA(E16:F16:H16)&lt;3,"",(IF(AB16=TRUE,$AB$5,IF(AC16=TRUE,$AC$5,IF(AD16=TRUE,$AD$5,IF(AE16=TRUE,$AE$5,IF(AF16=TRUE,$AF$5,"Aucune")))))))</f>
        <v/>
      </c>
      <c r="AH16" s="433" t="e">
        <f t="shared" ref="AH16:AH17" si="144">OR(U16=62,U16=52,U16=42)</f>
        <v>#VALUE!</v>
      </c>
      <c r="AI16" s="433" t="e">
        <f t="shared" ref="AI16:AI17" si="145">OR(U16=63,U16=53,U16=43,U16=64,U16=54)</f>
        <v>#VALUE!</v>
      </c>
      <c r="AJ16" s="433" t="e">
        <f t="shared" ref="AJ16:AJ17" si="146">OR(U16=61,U16=51,U16=41)</f>
        <v>#VALUE!</v>
      </c>
      <c r="AK16" s="433" t="e">
        <f t="shared" ref="AK16:AK17" si="147">OR(U16=44,U16=32,U16=33,U16=34)</f>
        <v>#VALUE!</v>
      </c>
      <c r="AL16" s="433" t="e">
        <f t="shared" ref="AL16:AL17" si="148">OR(U16=22,U16=23,U16=24,U16=12,U16=13,U16=14)</f>
        <v>#VALUE!</v>
      </c>
      <c r="AM16" s="437" t="str">
        <f>IF(COUNTA(E16:F16:H16)&lt;3,"",(IF(AH16=TRUE,$AH$5,IF(AI16=TRUE,$AI$5,IF(AJ16=TRUE,$AJ$5,IF(AK16=TRUE,$AK$5,IF(AL16=TRUE,$AL$5,"Aucune")))))))</f>
        <v/>
      </c>
      <c r="AN16" s="433" t="e">
        <f t="shared" ref="AN16:AN17" si="149">OR(U16=61,U16=62,U16=63,U16=51,U16=52,U16=53)</f>
        <v>#VALUE!</v>
      </c>
      <c r="AO16" s="433" t="e">
        <f t="shared" ref="AO16:AO17" si="150">OR(U16=41,U16=42,U16=43,U16=31,U16=32,U16=33)</f>
        <v>#VALUE!</v>
      </c>
      <c r="AP16" s="433" t="e">
        <f t="shared" ref="AP16:AP17" si="151">OR(U16=21,U16=22,U16=23,U16=11,U16=12,U16=13)</f>
        <v>#VALUE!</v>
      </c>
      <c r="AQ16" s="437" t="str">
        <f>IF(COUNTA(E16:F16:H16)&lt;3,"",(IF(AN16=TRUE,$AN$5,IF(AO16=TRUE,$AO$5,IF(AP16=TRUE,$AP$5,"Aucune action requise")))))</f>
        <v/>
      </c>
      <c r="AR16" s="433" t="e">
        <f t="shared" ref="AR16:AR17" si="152">OR(U16=61,U16=51,U16=41,U16=31,U16=21)</f>
        <v>#VALUE!</v>
      </c>
      <c r="AS16" s="433" t="e">
        <f t="shared" ref="AS16:AS17" si="153">OR(U16=62,U16=52,U16=42,U16=32,U16=22,U16=63,U16=53)</f>
        <v>#VALUE!</v>
      </c>
      <c r="AT16" s="433" t="e">
        <f t="shared" ref="AT16:AT17" si="154">OR(U16=43,U16=33,U16=23,U16=34,U16=24)</f>
        <v>#VALUE!</v>
      </c>
      <c r="AU16" s="433" t="e">
        <f t="shared" ref="AU16:AU17" si="155">OR(U16=64,U16=54,U16=44)</f>
        <v>#VALUE!</v>
      </c>
      <c r="AV16" s="437" t="str">
        <f>IF(COUNTA(E16:F16:H16)&lt;3,"",(IF(AR16=TRUE,$AR$5,IF(AS16=TRUE,$AS$5,IF(AT16=TRUE,$AT$5,IF(AU16=TRUE,$AU$5,"Aucun"))))))</f>
        <v/>
      </c>
      <c r="AW16" s="438"/>
      <c r="AX16" s="439"/>
      <c r="AY16" s="136"/>
    </row>
    <row r="17" spans="2:51" ht="114" customHeight="1">
      <c r="B17" s="261" t="s">
        <v>351</v>
      </c>
      <c r="C17" s="159" t="s">
        <v>352</v>
      </c>
      <c r="D17" s="68"/>
      <c r="E17" s="31"/>
      <c r="F17" s="32"/>
      <c r="G17" s="32"/>
      <c r="H17" s="33"/>
      <c r="I17" s="33"/>
      <c r="J17" s="477" t="str">
        <f t="shared" si="3"/>
        <v/>
      </c>
      <c r="K17" s="237">
        <f t="shared" si="126"/>
        <v>0</v>
      </c>
      <c r="L17" s="237" t="b">
        <f t="shared" si="127"/>
        <v>0</v>
      </c>
      <c r="M17" s="237" t="b">
        <f t="shared" si="128"/>
        <v>0</v>
      </c>
      <c r="N17" s="237" t="b">
        <f t="shared" si="129"/>
        <v>0</v>
      </c>
      <c r="O17" s="237" t="b">
        <f t="shared" si="130"/>
        <v>0</v>
      </c>
      <c r="P17" s="237" t="b">
        <f t="shared" si="131"/>
        <v>0</v>
      </c>
      <c r="Q17" s="237" t="b">
        <f t="shared" si="132"/>
        <v>0</v>
      </c>
      <c r="R17" s="237" t="b">
        <f t="shared" si="133"/>
        <v>0</v>
      </c>
      <c r="S17" s="238" t="str">
        <f t="shared" si="0"/>
        <v/>
      </c>
      <c r="T17" s="239" t="str">
        <f t="shared" si="1"/>
        <v/>
      </c>
      <c r="U17" s="240" t="e">
        <f t="shared" si="2"/>
        <v>#VALUE!</v>
      </c>
      <c r="V17" s="237" t="e">
        <f t="shared" si="134"/>
        <v>#VALUE!</v>
      </c>
      <c r="W17" s="237" t="e">
        <f t="shared" si="135"/>
        <v>#VALUE!</v>
      </c>
      <c r="X17" s="237" t="e">
        <f t="shared" si="136"/>
        <v>#VALUE!</v>
      </c>
      <c r="Y17" s="237" t="e">
        <f t="shared" si="137"/>
        <v>#VALUE!</v>
      </c>
      <c r="Z17" s="237" t="e">
        <f t="shared" si="138"/>
        <v>#VALUE!</v>
      </c>
      <c r="AA17" s="121" t="str">
        <f>IF(COUNTA(E17:F17:H17)&lt;3,"",(IF(V17=TRUE,$V$5,IF(W17=TRUE,$W$5,IF(X17=TRUE,$X$5,IF(Y17=TRUE,$Y$5,"Non"))))))</f>
        <v/>
      </c>
      <c r="AB17" s="237" t="e">
        <f t="shared" si="139"/>
        <v>#VALUE!</v>
      </c>
      <c r="AC17" s="237" t="e">
        <f t="shared" si="140"/>
        <v>#VALUE!</v>
      </c>
      <c r="AD17" s="237" t="e">
        <f t="shared" si="141"/>
        <v>#VALUE!</v>
      </c>
      <c r="AE17" s="237" t="e">
        <f t="shared" si="142"/>
        <v>#VALUE!</v>
      </c>
      <c r="AF17" s="237" t="e">
        <f t="shared" si="143"/>
        <v>#VALUE!</v>
      </c>
      <c r="AG17" s="121" t="str">
        <f>IF(COUNTA(E17:F17:H17)&lt;3,"",(IF(AB17=TRUE,$AB$5,IF(AC17=TRUE,$AC$5,IF(AD17=TRUE,$AD$5,IF(AE17=TRUE,$AE$5,IF(AF17=TRUE,$AF$5,"Aucune")))))))</f>
        <v/>
      </c>
      <c r="AH17" s="237" t="e">
        <f t="shared" si="144"/>
        <v>#VALUE!</v>
      </c>
      <c r="AI17" s="237" t="e">
        <f t="shared" si="145"/>
        <v>#VALUE!</v>
      </c>
      <c r="AJ17" s="237" t="e">
        <f t="shared" si="146"/>
        <v>#VALUE!</v>
      </c>
      <c r="AK17" s="237" t="e">
        <f t="shared" si="147"/>
        <v>#VALUE!</v>
      </c>
      <c r="AL17" s="237" t="e">
        <f t="shared" si="148"/>
        <v>#VALUE!</v>
      </c>
      <c r="AM17" s="121" t="str">
        <f>IF(COUNTA(E17:F17:H17)&lt;3,"",(IF(AH17=TRUE,$AH$5,IF(AI17=TRUE,$AI$5,IF(AJ17=TRUE,$AJ$5,IF(AK17=TRUE,$AK$5,IF(AL17=TRUE,$AL$5,"Aucune")))))))</f>
        <v/>
      </c>
      <c r="AN17" s="237" t="e">
        <f t="shared" si="149"/>
        <v>#VALUE!</v>
      </c>
      <c r="AO17" s="237" t="e">
        <f t="shared" si="150"/>
        <v>#VALUE!</v>
      </c>
      <c r="AP17" s="237" t="e">
        <f t="shared" si="151"/>
        <v>#VALUE!</v>
      </c>
      <c r="AQ17" s="121" t="str">
        <f>IF(COUNTA(E17:F17:H17)&lt;3,"",(IF(AN17=TRUE,$AN$5,IF(AO17=TRUE,$AO$5,IF(AP17=TRUE,$AP$5,"Aucune action requise")))))</f>
        <v/>
      </c>
      <c r="AR17" s="237" t="e">
        <f t="shared" si="152"/>
        <v>#VALUE!</v>
      </c>
      <c r="AS17" s="237" t="e">
        <f t="shared" si="153"/>
        <v>#VALUE!</v>
      </c>
      <c r="AT17" s="237" t="e">
        <f t="shared" si="154"/>
        <v>#VALUE!</v>
      </c>
      <c r="AU17" s="237" t="e">
        <f t="shared" si="155"/>
        <v>#VALUE!</v>
      </c>
      <c r="AV17" s="121" t="str">
        <f>IF(COUNTA(E17:F17:H17)&lt;3,"",(IF(AR17=TRUE,$AR$5,IF(AS17=TRUE,$AS$5,IF(AT17=TRUE,$AT$5,IF(AU17=TRUE,$AU$5,"Aucun"))))))</f>
        <v/>
      </c>
      <c r="AW17" s="122"/>
      <c r="AX17" s="34"/>
      <c r="AY17" s="123"/>
    </row>
    <row r="18" spans="2:51" ht="114" customHeight="1" thickBot="1">
      <c r="B18" s="455" t="s">
        <v>353</v>
      </c>
      <c r="C18" s="487" t="s">
        <v>354</v>
      </c>
      <c r="D18" s="488"/>
      <c r="E18" s="443"/>
      <c r="F18" s="444"/>
      <c r="G18" s="444"/>
      <c r="H18" s="445"/>
      <c r="I18" s="445"/>
      <c r="J18" s="477" t="str">
        <f t="shared" si="3"/>
        <v/>
      </c>
      <c r="K18" s="447">
        <f t="shared" ref="K18" si="156">E18*10+F18</f>
        <v>0</v>
      </c>
      <c r="L18" s="447" t="b">
        <f t="shared" ref="L18" si="157">OR(K18=31)</f>
        <v>0</v>
      </c>
      <c r="M18" s="447" t="b">
        <f t="shared" ref="M18" si="158">OR(K18=21,K18=32)</f>
        <v>0</v>
      </c>
      <c r="N18" s="447" t="b">
        <f t="shared" ref="N18" si="159">OR(K18=22,K18=33)</f>
        <v>0</v>
      </c>
      <c r="O18" s="447" t="b">
        <f t="shared" ref="O18" si="160">OR(K18=11,K18=12)</f>
        <v>0</v>
      </c>
      <c r="P18" s="447" t="b">
        <f t="shared" ref="P18" si="161">OR(K18=23,K18=34)</f>
        <v>0</v>
      </c>
      <c r="Q18" s="447" t="b">
        <f t="shared" ref="Q18" si="162">OR(K18=13,K18=14,K18=24)</f>
        <v>0</v>
      </c>
      <c r="R18" s="447" t="b">
        <f t="shared" ref="R18" si="163">OR(K18=1,K18=2,K18=3,K18=4)</f>
        <v>0</v>
      </c>
      <c r="S18" s="448" t="str">
        <f t="shared" si="0"/>
        <v/>
      </c>
      <c r="T18" s="449" t="str">
        <f t="shared" si="1"/>
        <v/>
      </c>
      <c r="U18" s="450" t="e">
        <f t="shared" si="2"/>
        <v>#VALUE!</v>
      </c>
      <c r="V18" s="447" t="e">
        <f t="shared" ref="V18" si="164">OR(U18=61,U18=62,U18=63)</f>
        <v>#VALUE!</v>
      </c>
      <c r="W18" s="447" t="e">
        <f t="shared" ref="W18" si="165">OR(U18=51,U18=52)</f>
        <v>#VALUE!</v>
      </c>
      <c r="X18" s="447" t="e">
        <f t="shared" ref="X18" si="166">OR(U18=31,U18=41,U18=42,U18=53)</f>
        <v>#VALUE!</v>
      </c>
      <c r="Y18" s="447" t="e">
        <f t="shared" ref="Y18" si="167">OR(U18=21,U18=32)</f>
        <v>#VALUE!</v>
      </c>
      <c r="Z18" s="447" t="e">
        <f t="shared" ref="Z18" si="168">AND(V18=FALSE,W18=FALSE,X18=FALSE,Y18=FALSE)</f>
        <v>#VALUE!</v>
      </c>
      <c r="AA18" s="451" t="str">
        <f>IF(COUNTA(E18:F18:H18)&lt;3,"",(IF(V18=TRUE,$V$5,IF(W18=TRUE,$W$5,IF(X18=TRUE,$X$5,IF(Y18=TRUE,$Y$5,"Non"))))))</f>
        <v/>
      </c>
      <c r="AB18" s="447" t="e">
        <f t="shared" ref="AB18" si="169">OR(U18=61,U18=62,U18=51,U18=52)</f>
        <v>#VALUE!</v>
      </c>
      <c r="AC18" s="447" t="e">
        <f t="shared" ref="AC18" si="170">OR(U18=41,U18=42)</f>
        <v>#VALUE!</v>
      </c>
      <c r="AD18" s="447" t="e">
        <f t="shared" ref="AD18" si="171">OR(U18=31,U18=32,U18=63,U18=64,U18=53,U18=54,)</f>
        <v>#VALUE!</v>
      </c>
      <c r="AE18" s="447" t="e">
        <f t="shared" ref="AE18" si="172">OR(U18=21,U18=22,)</f>
        <v>#VALUE!</v>
      </c>
      <c r="AF18" s="447" t="e">
        <f t="shared" ref="AF18" si="173">OR(U18=11,U18=12,U18=13,U18=23,)</f>
        <v>#VALUE!</v>
      </c>
      <c r="AG18" s="451" t="str">
        <f>IF(COUNTA(E18:F18:H18)&lt;3,"",(IF(AB18=TRUE,$AB$5,IF(AC18=TRUE,$AC$5,IF(AD18=TRUE,$AD$5,IF(AE18=TRUE,$AE$5,IF(AF18=TRUE,$AF$5,"Aucune")))))))</f>
        <v/>
      </c>
      <c r="AH18" s="447" t="e">
        <f t="shared" ref="AH18" si="174">OR(U18=62,U18=52,U18=42)</f>
        <v>#VALUE!</v>
      </c>
      <c r="AI18" s="447" t="e">
        <f t="shared" ref="AI18" si="175">OR(U18=63,U18=53,U18=43,U18=64,U18=54)</f>
        <v>#VALUE!</v>
      </c>
      <c r="AJ18" s="447" t="e">
        <f t="shared" ref="AJ18" si="176">OR(U18=61,U18=51,U18=41)</f>
        <v>#VALUE!</v>
      </c>
      <c r="AK18" s="447" t="e">
        <f t="shared" ref="AK18" si="177">OR(U18=44,U18=32,U18=33,U18=34)</f>
        <v>#VALUE!</v>
      </c>
      <c r="AL18" s="447" t="e">
        <f t="shared" ref="AL18" si="178">OR(U18=22,U18=23,U18=24,U18=12,U18=13,U18=14)</f>
        <v>#VALUE!</v>
      </c>
      <c r="AM18" s="451" t="str">
        <f>IF(COUNTA(E18:F18:H18)&lt;3,"",(IF(AH18=TRUE,$AH$5,IF(AI18=TRUE,$AI$5,IF(AJ18=TRUE,$AJ$5,IF(AK18=TRUE,$AK$5,IF(AL18=TRUE,$AL$5,"Aucune")))))))</f>
        <v/>
      </c>
      <c r="AN18" s="447" t="e">
        <f t="shared" ref="AN18" si="179">OR(U18=61,U18=62,U18=63,U18=51,U18=52,U18=53)</f>
        <v>#VALUE!</v>
      </c>
      <c r="AO18" s="447" t="e">
        <f t="shared" ref="AO18" si="180">OR(U18=41,U18=42,U18=43,U18=31,U18=32,U18=33)</f>
        <v>#VALUE!</v>
      </c>
      <c r="AP18" s="447" t="e">
        <f t="shared" ref="AP18" si="181">OR(U18=21,U18=22,U18=23,U18=11,U18=12,U18=13)</f>
        <v>#VALUE!</v>
      </c>
      <c r="AQ18" s="451" t="str">
        <f>IF(COUNTA(E18:F18:H18)&lt;3,"",(IF(AN18=TRUE,$AN$5,IF(AO18=TRUE,$AO$5,IF(AP18=TRUE,$AP$5,"Aucune action requise")))))</f>
        <v/>
      </c>
      <c r="AR18" s="447" t="e">
        <f t="shared" ref="AR18" si="182">OR(U18=61,U18=51,U18=41,U18=31,U18=21)</f>
        <v>#VALUE!</v>
      </c>
      <c r="AS18" s="447" t="e">
        <f t="shared" ref="AS18" si="183">OR(U18=62,U18=52,U18=42,U18=32,U18=22,U18=63,U18=53)</f>
        <v>#VALUE!</v>
      </c>
      <c r="AT18" s="447" t="e">
        <f t="shared" ref="AT18" si="184">OR(U18=43,U18=33,U18=23,U18=34,U18=24)</f>
        <v>#VALUE!</v>
      </c>
      <c r="AU18" s="447" t="e">
        <f t="shared" ref="AU18" si="185">OR(U18=64,U18=54,U18=44)</f>
        <v>#VALUE!</v>
      </c>
      <c r="AV18" s="451" t="str">
        <f>IF(COUNTA(E18:F18:H18)&lt;3,"",(IF(AR18=TRUE,$AR$5,IF(AS18=TRUE,$AS$5,IF(AT18=TRUE,$AT$5,IF(AU18=TRUE,$AU$5,"Aucun"))))))</f>
        <v/>
      </c>
      <c r="AW18" s="452"/>
      <c r="AX18" s="453"/>
      <c r="AY18" s="152"/>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4744" priority="443">
      <formula>FIND("Réagir",B4)</formula>
    </cfRule>
    <cfRule type="expression" dxfId="4743" priority="441" stopIfTrue="1">
      <formula>ISTEXT(A4)</formula>
    </cfRule>
    <cfRule type="expression" dxfId="4742" priority="442">
      <formula>FIND("Agir",B4)</formula>
    </cfRule>
  </conditionalFormatting>
  <conditionalFormatting sqref="A4">
    <cfRule type="expression" dxfId="4741" priority="436">
      <formula>FIND("Agir",B4)</formula>
    </cfRule>
    <cfRule type="expression" dxfId="4740" priority="437">
      <formula>FIND("Réagir",B4)</formula>
    </cfRule>
    <cfRule type="expression" dxfId="4739" priority="438" stopIfTrue="1">
      <formula>ISTEXT(A4)</formula>
    </cfRule>
    <cfRule type="expression" dxfId="4738" priority="439">
      <formula>FIND("Agir",B4)</formula>
    </cfRule>
    <cfRule type="expression" dxfId="4737" priority="440">
      <formula>FIND("Réagir",B4)</formula>
    </cfRule>
    <cfRule type="expression" dxfId="4736" priority="435" stopIfTrue="1">
      <formula>ISTEXT(A4)</formula>
    </cfRule>
  </conditionalFormatting>
  <conditionalFormatting sqref="D7:D14">
    <cfRule type="expression" dxfId="4735" priority="377" stopIfTrue="1">
      <formula>ISTEXT(D7)</formula>
    </cfRule>
    <cfRule type="expression" dxfId="4734" priority="383">
      <formula>FIND("Réagir",E7)</formula>
    </cfRule>
    <cfRule type="expression" dxfId="4733" priority="382">
      <formula>FIND("Agir",E7)</formula>
    </cfRule>
    <cfRule type="expression" dxfId="4732" priority="381" stopIfTrue="1">
      <formula>ISTEXT(D7)</formula>
    </cfRule>
    <cfRule type="expression" dxfId="4731" priority="378">
      <formula>FIND("Conforter",F7)</formula>
    </cfRule>
  </conditionalFormatting>
  <conditionalFormatting sqref="D9:D10">
    <cfRule type="expression" dxfId="4730" priority="163" stopIfTrue="1">
      <formula>ISTEXT(D9)</formula>
    </cfRule>
    <cfRule type="expression" dxfId="4729" priority="164">
      <formula>FIND("Conforter",F9)</formula>
    </cfRule>
  </conditionalFormatting>
  <conditionalFormatting sqref="D9:D14">
    <cfRule type="expression" dxfId="4728" priority="366">
      <formula>FIND("Conforter",F9)</formula>
    </cfRule>
    <cfRule type="expression" dxfId="4727" priority="365" stopIfTrue="1">
      <formula>ISTEXT(D9)</formula>
    </cfRule>
  </conditionalFormatting>
  <conditionalFormatting sqref="D15">
    <cfRule type="expression" dxfId="4726" priority="126">
      <formula>FIND("Conforter",F15)</formula>
    </cfRule>
    <cfRule type="expression" dxfId="4725" priority="125" stopIfTrue="1">
      <formula>ISTEXT(D15)</formula>
    </cfRule>
    <cfRule type="expression" dxfId="4724" priority="129">
      <formula>FIND("Réagir",E15)</formula>
    </cfRule>
    <cfRule type="expression" dxfId="4723" priority="128">
      <formula>FIND("Agir",E15)</formula>
    </cfRule>
  </conditionalFormatting>
  <conditionalFormatting sqref="D15:D16">
    <cfRule type="expression" dxfId="4722" priority="127" stopIfTrue="1">
      <formula>ISTEXT(D15)</formula>
    </cfRule>
  </conditionalFormatting>
  <conditionalFormatting sqref="D16">
    <cfRule type="expression" dxfId="4721" priority="281" stopIfTrue="1">
      <formula>ISTEXT(D16)</formula>
    </cfRule>
    <cfRule type="expression" dxfId="4720" priority="280">
      <formula>FIND("Conforter",F16)</formula>
    </cfRule>
    <cfRule type="expression" dxfId="4719" priority="285">
      <formula>FIND("Réagir",E16)</formula>
    </cfRule>
    <cfRule type="expression" dxfId="4718" priority="282">
      <formula>FIND("Conforter",F16)</formula>
    </cfRule>
    <cfRule type="expression" dxfId="4717" priority="283" stopIfTrue="1">
      <formula>ISTEXT(D16)</formula>
    </cfRule>
    <cfRule type="expression" dxfId="4716" priority="284">
      <formula>FIND("Agir",E16)</formula>
    </cfRule>
  </conditionalFormatting>
  <conditionalFormatting sqref="D17">
    <cfRule type="expression" dxfId="4715" priority="67">
      <formula>FIND("Réagir",E17)</formula>
    </cfRule>
    <cfRule type="expression" dxfId="4714" priority="64">
      <formula>FIND("Conforter",F17)</formula>
    </cfRule>
    <cfRule type="expression" dxfId="4713" priority="63" stopIfTrue="1">
      <formula>ISTEXT(D17)</formula>
    </cfRule>
    <cfRule type="expression" dxfId="4712" priority="66">
      <formula>FIND("Agir",E17)</formula>
    </cfRule>
  </conditionalFormatting>
  <conditionalFormatting sqref="D17:D18">
    <cfRule type="expression" dxfId="4711" priority="65" stopIfTrue="1">
      <formula>ISTEXT(D17)</formula>
    </cfRule>
  </conditionalFormatting>
  <conditionalFormatting sqref="D18">
    <cfRule type="expression" dxfId="4710" priority="218">
      <formula>FIND("Agir",E18)</formula>
    </cfRule>
    <cfRule type="expression" dxfId="4709" priority="214">
      <formula>FIND("Conforter",F18)</formula>
    </cfRule>
    <cfRule type="expression" dxfId="4708" priority="215" stopIfTrue="1">
      <formula>ISTEXT(D18)</formula>
    </cfRule>
    <cfRule type="expression" dxfId="4707" priority="219">
      <formula>FIND("Réagir",E18)</formula>
    </cfRule>
    <cfRule type="expression" dxfId="4706" priority="217" stopIfTrue="1">
      <formula>ISTEXT(D18)</formula>
    </cfRule>
    <cfRule type="expression" dxfId="4705" priority="216">
      <formula>FIND("Conforter",F18)</formula>
    </cfRule>
  </conditionalFormatting>
  <conditionalFormatting sqref="F7:F14">
    <cfRule type="expression" dxfId="4704" priority="431">
      <formula>FIND("Conforter",I7)</formula>
    </cfRule>
  </conditionalFormatting>
  <conditionalFormatting sqref="F15">
    <cfRule type="expression" dxfId="4703" priority="147">
      <formula>FIND("Conforter",I15)</formula>
    </cfRule>
  </conditionalFormatting>
  <conditionalFormatting sqref="F16">
    <cfRule type="expression" dxfId="4702" priority="305">
      <formula>FIND("Conforter",I16)</formula>
    </cfRule>
  </conditionalFormatting>
  <conditionalFormatting sqref="F17">
    <cfRule type="expression" dxfId="4701" priority="85">
      <formula>FIND("Conforter",I17)</formula>
    </cfRule>
  </conditionalFormatting>
  <conditionalFormatting sqref="F18">
    <cfRule type="expression" dxfId="4700" priority="239">
      <formula>FIND("Conforter",I18)</formula>
    </cfRule>
  </conditionalFormatting>
  <conditionalFormatting sqref="F7:G14">
    <cfRule type="expression" dxfId="4699" priority="427" stopIfTrue="1">
      <formula>ISTEXT(F7)</formula>
    </cfRule>
  </conditionalFormatting>
  <conditionalFormatting sqref="F15:G15">
    <cfRule type="expression" dxfId="4698" priority="143" stopIfTrue="1">
      <formula>ISTEXT(F15)</formula>
    </cfRule>
  </conditionalFormatting>
  <conditionalFormatting sqref="F16:G16">
    <cfRule type="expression" dxfId="4697" priority="301" stopIfTrue="1">
      <formula>ISTEXT(F16)</formula>
    </cfRule>
  </conditionalFormatting>
  <conditionalFormatting sqref="F17:G17">
    <cfRule type="expression" dxfId="4696" priority="81" stopIfTrue="1">
      <formula>ISTEXT(F17)</formula>
    </cfRule>
  </conditionalFormatting>
  <conditionalFormatting sqref="F18:G18">
    <cfRule type="expression" dxfId="4695" priority="235" stopIfTrue="1">
      <formula>ISTEXT(F18)</formula>
    </cfRule>
  </conditionalFormatting>
  <conditionalFormatting sqref="G7:G14">
    <cfRule type="expression" dxfId="4694" priority="428">
      <formula>FIND("Agir",I7)</formula>
    </cfRule>
    <cfRule type="expression" dxfId="4693" priority="429">
      <formula>FIND("Réagir",I7)</formula>
    </cfRule>
  </conditionalFormatting>
  <conditionalFormatting sqref="G15">
    <cfRule type="expression" dxfId="4692" priority="144">
      <formula>FIND("Agir",I15)</formula>
    </cfRule>
    <cfRule type="expression" dxfId="4691" priority="145">
      <formula>FIND("Réagir",I15)</formula>
    </cfRule>
  </conditionalFormatting>
  <conditionalFormatting sqref="G16">
    <cfRule type="expression" dxfId="4690" priority="302">
      <formula>FIND("Agir",I16)</formula>
    </cfRule>
    <cfRule type="expression" dxfId="4689" priority="303">
      <formula>FIND("Réagir",I16)</formula>
    </cfRule>
  </conditionalFormatting>
  <conditionalFormatting sqref="G17">
    <cfRule type="expression" dxfId="4688" priority="83">
      <formula>FIND("Réagir",I17)</formula>
    </cfRule>
    <cfRule type="expression" dxfId="4687" priority="82">
      <formula>FIND("Agir",I17)</formula>
    </cfRule>
  </conditionalFormatting>
  <conditionalFormatting sqref="G18">
    <cfRule type="expression" dxfId="4686" priority="237">
      <formula>FIND("Réagir",I18)</formula>
    </cfRule>
    <cfRule type="expression" dxfId="4685" priority="236">
      <formula>FIND("Agir",I18)</formula>
    </cfRule>
  </conditionalFormatting>
  <conditionalFormatting sqref="G7:H14">
    <cfRule type="expression" dxfId="4684" priority="426">
      <formula>FIND("Conforter",J7)</formula>
    </cfRule>
    <cfRule type="expression" dxfId="4683" priority="425" stopIfTrue="1">
      <formula>ISTEXT(G7)</formula>
    </cfRule>
  </conditionalFormatting>
  <conditionalFormatting sqref="G9:H9">
    <cfRule type="expression" dxfId="4682" priority="165" stopIfTrue="1">
      <formula>ISTEXT(G9)</formula>
    </cfRule>
    <cfRule type="expression" dxfId="4681" priority="166">
      <formula>FIND("Conforter",J9)</formula>
    </cfRule>
  </conditionalFormatting>
  <conditionalFormatting sqref="G9:H14">
    <cfRule type="expression" dxfId="4680" priority="395">
      <formula>FIND("Conforter",J9)</formula>
    </cfRule>
  </conditionalFormatting>
  <conditionalFormatting sqref="G10:H10">
    <cfRule type="expression" dxfId="4679" priority="176">
      <formula>FIND("Conforter",J10)</formula>
    </cfRule>
  </conditionalFormatting>
  <conditionalFormatting sqref="G15:H15">
    <cfRule type="expression" dxfId="4678" priority="142">
      <formula>FIND("Conforter",J15)</formula>
    </cfRule>
  </conditionalFormatting>
  <conditionalFormatting sqref="G16:H16">
    <cfRule type="expression" dxfId="4677" priority="293" stopIfTrue="1">
      <formula>ISTEXT(G16)</formula>
    </cfRule>
    <cfRule type="expression" dxfId="4676" priority="294">
      <formula>FIND("Conforter",J16)</formula>
    </cfRule>
    <cfRule type="expression" dxfId="4675" priority="300">
      <formula>FIND("Conforter",J16)</formula>
    </cfRule>
  </conditionalFormatting>
  <conditionalFormatting sqref="G17:H17">
    <cfRule type="expression" dxfId="4674" priority="80">
      <formula>FIND("Conforter",J17)</formula>
    </cfRule>
  </conditionalFormatting>
  <conditionalFormatting sqref="G18:H18">
    <cfRule type="expression" dxfId="4673" priority="234">
      <formula>FIND("Conforter",J18)</formula>
    </cfRule>
    <cfRule type="expression" dxfId="4672" priority="227" stopIfTrue="1">
      <formula>ISTEXT(G18)</formula>
    </cfRule>
    <cfRule type="expression" dxfId="4671" priority="228">
      <formula>FIND("Conforter",J18)</formula>
    </cfRule>
  </conditionalFormatting>
  <conditionalFormatting sqref="G9:I14">
    <cfRule type="expression" dxfId="4670" priority="394" stopIfTrue="1">
      <formula>ISTEXT(G9)</formula>
    </cfRule>
  </conditionalFormatting>
  <conditionalFormatting sqref="G10:I10">
    <cfRule type="expression" dxfId="4669" priority="175" stopIfTrue="1">
      <formula>ISTEXT(G10)</formula>
    </cfRule>
  </conditionalFormatting>
  <conditionalFormatting sqref="G15:I15">
    <cfRule type="expression" dxfId="4668" priority="137" stopIfTrue="1">
      <formula>ISTEXT(G15)</formula>
    </cfRule>
  </conditionalFormatting>
  <conditionalFormatting sqref="G16:I16">
    <cfRule type="expression" dxfId="4667" priority="295" stopIfTrue="1">
      <formula>ISTEXT(G16)</formula>
    </cfRule>
  </conditionalFormatting>
  <conditionalFormatting sqref="G17:I17">
    <cfRule type="expression" dxfId="4666" priority="75" stopIfTrue="1">
      <formula>ISTEXT(G17)</formula>
    </cfRule>
  </conditionalFormatting>
  <conditionalFormatting sqref="G18:I18">
    <cfRule type="expression" dxfId="4665" priority="229" stopIfTrue="1">
      <formula>ISTEXT(G18)</formula>
    </cfRule>
  </conditionalFormatting>
  <conditionalFormatting sqref="H7">
    <cfRule type="expression" dxfId="4664" priority="354" stopIfTrue="1">
      <formula>ISTEXT(H7)</formula>
    </cfRule>
    <cfRule type="expression" dxfId="4663" priority="355">
      <formula>FIND("Conforter",J7)</formula>
    </cfRule>
  </conditionalFormatting>
  <conditionalFormatting sqref="H7:H14">
    <cfRule type="expression" dxfId="4662" priority="362" stopIfTrue="1">
      <formula>ISTEXT(H7)</formula>
    </cfRule>
    <cfRule type="expression" dxfId="4661" priority="363">
      <formula>FIND("Agir",J7)</formula>
    </cfRule>
    <cfRule type="expression" dxfId="4660" priority="364">
      <formula>FIND("Réagir",J7)</formula>
    </cfRule>
  </conditionalFormatting>
  <conditionalFormatting sqref="H15:H18">
    <cfRule type="expression" dxfId="4659" priority="60" stopIfTrue="1">
      <formula>ISTEXT(H15)</formula>
    </cfRule>
    <cfRule type="expression" dxfId="4658" priority="61">
      <formula>FIND("Agir",J15)</formula>
    </cfRule>
    <cfRule type="expression" dxfId="4657" priority="62">
      <formula>FIND("Réagir",J15)</formula>
    </cfRule>
  </conditionalFormatting>
  <conditionalFormatting sqref="I7 AG7:AG14 AM7:AM14 AQ7:AQ14 AV7:AY14 I8:J14">
    <cfRule type="containsText" dxfId="4656" priority="433" stopIfTrue="1" operator="containsText" text="Seconde">
      <formula>NOT(ISERROR(SEARCH("Seconde",I7)))</formula>
    </cfRule>
    <cfRule type="containsText" dxfId="4655" priority="434" stopIfTrue="1" operator="containsText" text="Terme">
      <formula>NOT(ISERROR(SEARCH("Terme",I7)))</formula>
    </cfRule>
  </conditionalFormatting>
  <conditionalFormatting sqref="I8:I9">
    <cfRule type="expression" dxfId="4654" priority="169">
      <formula>FIND("Réagir",J8)</formula>
    </cfRule>
    <cfRule type="expression" dxfId="4653" priority="167" stopIfTrue="1">
      <formula>ISTEXT(I8)</formula>
    </cfRule>
    <cfRule type="expression" dxfId="4652" priority="168">
      <formula>FIND("Agir",J8)</formula>
    </cfRule>
  </conditionalFormatting>
  <conditionalFormatting sqref="I9:I14">
    <cfRule type="expression" dxfId="4651" priority="397">
      <formula>FIND("Agir",J9)</formula>
    </cfRule>
    <cfRule type="expression" dxfId="4650" priority="398">
      <formula>FIND("Réagir",J9)</formula>
    </cfRule>
  </conditionalFormatting>
  <conditionalFormatting sqref="I10">
    <cfRule type="expression" dxfId="4649" priority="178">
      <formula>FIND("Agir",J10)</formula>
    </cfRule>
    <cfRule type="expression" dxfId="4648" priority="179">
      <formula>FIND("Réagir",J10)</formula>
    </cfRule>
  </conditionalFormatting>
  <conditionalFormatting sqref="I11">
    <cfRule type="expression" dxfId="4647" priority="158">
      <formula>FIND("Agir",J11)</formula>
    </cfRule>
    <cfRule type="expression" dxfId="4646" priority="159">
      <formula>FIND("Réagir",J11)</formula>
    </cfRule>
    <cfRule type="expression" dxfId="4645" priority="157" stopIfTrue="1">
      <formula>ISTEXT(I11)</formula>
    </cfRule>
  </conditionalFormatting>
  <conditionalFormatting sqref="I15">
    <cfRule type="expression" dxfId="4644" priority="138">
      <formula>FIND("Agir",J15)</formula>
    </cfRule>
    <cfRule type="expression" dxfId="4643" priority="153">
      <formula>FIND("Réagir",J15)</formula>
    </cfRule>
    <cfRule type="expression" dxfId="4642" priority="152">
      <formula>FIND("Agir",J15)</formula>
    </cfRule>
    <cfRule type="expression" dxfId="4641" priority="151" stopIfTrue="1">
      <formula>ISTEXT(I15)</formula>
    </cfRule>
    <cfRule type="expression" dxfId="4640" priority="139">
      <formula>FIND("Réagir",J15)</formula>
    </cfRule>
  </conditionalFormatting>
  <conditionalFormatting sqref="I16">
    <cfRule type="expression" dxfId="4639" priority="296">
      <formula>FIND("Agir",J16)</formula>
    </cfRule>
    <cfRule type="expression" dxfId="4638" priority="310">
      <formula>FIND("Agir",J16)</formula>
    </cfRule>
    <cfRule type="expression" dxfId="4637" priority="311">
      <formula>FIND("Réagir",J16)</formula>
    </cfRule>
    <cfRule type="expression" dxfId="4636" priority="297">
      <formula>FIND("Réagir",J16)</formula>
    </cfRule>
    <cfRule type="expression" dxfId="4635" priority="309" stopIfTrue="1">
      <formula>ISTEXT(I16)</formula>
    </cfRule>
  </conditionalFormatting>
  <conditionalFormatting sqref="I17">
    <cfRule type="expression" dxfId="4634" priority="90">
      <formula>FIND("Agir",J17)</formula>
    </cfRule>
    <cfRule type="expression" dxfId="4633" priority="89" stopIfTrue="1">
      <formula>ISTEXT(I17)</formula>
    </cfRule>
    <cfRule type="expression" dxfId="4632" priority="91">
      <formula>FIND("Réagir",J17)</formula>
    </cfRule>
    <cfRule type="expression" dxfId="4631" priority="76">
      <formula>FIND("Agir",J17)</formula>
    </cfRule>
    <cfRule type="expression" dxfId="4630" priority="77">
      <formula>FIND("Réagir",J17)</formula>
    </cfRule>
  </conditionalFormatting>
  <conditionalFormatting sqref="I18">
    <cfRule type="expression" dxfId="4629" priority="245">
      <formula>FIND("Réagir",J18)</formula>
    </cfRule>
    <cfRule type="expression" dxfId="4628" priority="243" stopIfTrue="1">
      <formula>ISTEXT(I18)</formula>
    </cfRule>
    <cfRule type="expression" dxfId="4627" priority="230">
      <formula>FIND("Agir",J18)</formula>
    </cfRule>
    <cfRule type="expression" dxfId="4626" priority="244">
      <formula>FIND("Agir",J18)</formula>
    </cfRule>
    <cfRule type="expression" dxfId="4625" priority="231">
      <formula>FIND("Réagir",J18)</formula>
    </cfRule>
  </conditionalFormatting>
  <conditionalFormatting sqref="I5:J5 AA5 AG5 AM5 AQ5 AV5:AY5">
    <cfRule type="containsText" dxfId="4624" priority="15" stopIfTrue="1" operator="containsText" text="Première">
      <formula>NOT(ISERROR(SEARCH("Première",I5)))</formula>
    </cfRule>
    <cfRule type="containsText" dxfId="4623" priority="17" stopIfTrue="1" operator="containsText" text="Terme">
      <formula>NOT(ISERROR(SEARCH("Terme",I5)))</formula>
    </cfRule>
    <cfRule type="containsText" dxfId="4622" priority="16" stopIfTrue="1" operator="containsText" text="Seconde">
      <formula>NOT(ISERROR(SEARCH("Seconde",I5)))</formula>
    </cfRule>
  </conditionalFormatting>
  <conditionalFormatting sqref="I8:J14 AM7:AM14 AQ7:AQ14 AV7:AY14 AG7:AG14 I7">
    <cfRule type="containsText" dxfId="4621" priority="432" stopIfTrue="1" operator="containsText" text="Première">
      <formula>NOT(ISERROR(SEARCH("Première",I7)))</formula>
    </cfRule>
  </conditionalFormatting>
  <conditionalFormatting sqref="I15:J15 AG15 AM15 AQ15 AV15:AY15">
    <cfRule type="containsText" dxfId="4620" priority="150" stopIfTrue="1" operator="containsText" text="Terme">
      <formula>NOT(ISERROR(SEARCH("Terme",I15)))</formula>
    </cfRule>
    <cfRule type="containsText" dxfId="4619" priority="149" stopIfTrue="1" operator="containsText" text="Seconde">
      <formula>NOT(ISERROR(SEARCH("Seconde",I15)))</formula>
    </cfRule>
  </conditionalFormatting>
  <conditionalFormatting sqref="I15:J15 AM15 AQ15 AV15:AY15 AG15">
    <cfRule type="containsText" dxfId="4618" priority="148" stopIfTrue="1" operator="containsText" text="Première">
      <formula>NOT(ISERROR(SEARCH("Première",I15)))</formula>
    </cfRule>
  </conditionalFormatting>
  <conditionalFormatting sqref="I16:J16 AG16 AM16 AQ16 AV16:AY16">
    <cfRule type="containsText" dxfId="4617" priority="307" stopIfTrue="1" operator="containsText" text="Seconde">
      <formula>NOT(ISERROR(SEARCH("Seconde",I16)))</formula>
    </cfRule>
    <cfRule type="containsText" dxfId="4616" priority="308" stopIfTrue="1" operator="containsText" text="Terme">
      <formula>NOT(ISERROR(SEARCH("Terme",I16)))</formula>
    </cfRule>
  </conditionalFormatting>
  <conditionalFormatting sqref="I16:J16 AM16 AQ16 AV16:AY16 AG16">
    <cfRule type="containsText" dxfId="4615" priority="306" stopIfTrue="1" operator="containsText" text="Première">
      <formula>NOT(ISERROR(SEARCH("Première",I16)))</formula>
    </cfRule>
  </conditionalFormatting>
  <conditionalFormatting sqref="I17:J17 AM17 AQ17 AV17:AY17 AA7:AA18 AG17">
    <cfRule type="containsText" dxfId="4614" priority="86" stopIfTrue="1" operator="containsText" text="Première">
      <formula>NOT(ISERROR(SEARCH("Première",I7)))</formula>
    </cfRule>
  </conditionalFormatting>
  <conditionalFormatting sqref="I18:J18 AG18 AM18 AQ18 AV18:AY18">
    <cfRule type="containsText" dxfId="4613" priority="241" stopIfTrue="1" operator="containsText" text="Seconde">
      <formula>NOT(ISERROR(SEARCH("Seconde",I18)))</formula>
    </cfRule>
    <cfRule type="containsText" dxfId="4612" priority="242" stopIfTrue="1" operator="containsText" text="Terme">
      <formula>NOT(ISERROR(SEARCH("Terme",I18)))</formula>
    </cfRule>
  </conditionalFormatting>
  <conditionalFormatting sqref="I18:J18 AM18 AQ18 AV18:AY18 AG18">
    <cfRule type="containsText" dxfId="4611" priority="240" stopIfTrue="1" operator="containsText" text="Première">
      <formula>NOT(ISERROR(SEARCH("Première",I18)))</formula>
    </cfRule>
  </conditionalFormatting>
  <conditionalFormatting sqref="J7:J14">
    <cfRule type="containsText" dxfId="4610" priority="389" stopIfTrue="1" operator="containsText" text="moyen">
      <formula>NOT(ISERROR(SEARCH("moyen",J7)))</formula>
    </cfRule>
    <cfRule type="containsText" dxfId="4609" priority="390" stopIfTrue="1" operator="containsText" text="long">
      <formula>NOT(ISERROR(SEARCH("long",J7)))</formula>
    </cfRule>
  </conditionalFormatting>
  <conditionalFormatting sqref="J7:J18">
    <cfRule type="containsText" dxfId="4608" priority="71" stopIfTrue="1" operator="containsText" text="Non Prioritaire">
      <formula>NOT(ISERROR(SEARCH("Non Prioritaire",J7)))</formula>
    </cfRule>
    <cfRule type="containsText" dxfId="4607" priority="72" stopIfTrue="1" operator="containsText" text="Urgent">
      <formula>NOT(ISERROR(SEARCH("Urgent",J7)))</formula>
    </cfRule>
    <cfRule type="containsText" dxfId="4606" priority="70" stopIfTrue="1" operator="containsText" text="consolidation">
      <formula>NOT(ISERROR(SEARCH("consolidation",J7)))</formula>
    </cfRule>
    <cfRule type="containsText" dxfId="4605" priority="68" operator="containsText" text="Intervention prioritaire">
      <formula>NOT(ISERROR(SEARCH("Intervention prioritaire",J7)))</formula>
    </cfRule>
    <cfRule type="containsText" dxfId="4604" priority="69" stopIfTrue="1" operator="containsText" text="Non pertinent">
      <formula>NOT(ISERROR(SEARCH("Non pertinent",J7)))</formula>
    </cfRule>
  </conditionalFormatting>
  <conditionalFormatting sqref="J8:J14">
    <cfRule type="containsText" dxfId="4603" priority="424" stopIfTrue="1" operator="containsText" text="Non">
      <formula>NOT(ISERROR(SEARCH("Non",J8)))</formula>
    </cfRule>
  </conditionalFormatting>
  <conditionalFormatting sqref="J15:J18">
    <cfRule type="containsText" dxfId="4602" priority="2" stopIfTrue="1" operator="containsText" text="Non pertinent">
      <formula>NOT(ISERROR(SEARCH("Non pertinent",J15)))</formula>
    </cfRule>
    <cfRule type="containsText" dxfId="4601" priority="3" stopIfTrue="1" operator="containsText" text="consolidation">
      <formula>NOT(ISERROR(SEARCH("consolidation",J15)))</formula>
    </cfRule>
    <cfRule type="containsText" dxfId="4600" priority="4" stopIfTrue="1" operator="containsText" text="Non Prioritaire">
      <formula>NOT(ISERROR(SEARCH("Non Prioritaire",J15)))</formula>
    </cfRule>
    <cfRule type="containsText" dxfId="4599" priority="5" stopIfTrue="1" operator="containsText" text="Urgent">
      <formula>NOT(ISERROR(SEARCH("Urgent",J15)))</formula>
    </cfRule>
    <cfRule type="containsText" dxfId="4598" priority="6" stopIfTrue="1" operator="containsText" text="moyen">
      <formula>NOT(ISERROR(SEARCH("moyen",J15)))</formula>
    </cfRule>
    <cfRule type="containsText" dxfId="4597" priority="7" stopIfTrue="1" operator="containsText" text="long">
      <formula>NOT(ISERROR(SEARCH("long",J15)))</formula>
    </cfRule>
    <cfRule type="containsText" dxfId="4596" priority="8" stopIfTrue="1" operator="containsText" text="Non">
      <formula>NOT(ISERROR(SEARCH("Non",J15)))</formula>
    </cfRule>
    <cfRule type="containsText" dxfId="4595" priority="9" stopIfTrue="1" operator="containsText" text="Première">
      <formula>NOT(ISERROR(SEARCH("Première",J15)))</formula>
    </cfRule>
    <cfRule type="containsText" dxfId="4594" priority="10" stopIfTrue="1" operator="containsText" text="Seconde">
      <formula>NOT(ISERROR(SEARCH("Seconde",J15)))</formula>
    </cfRule>
    <cfRule type="containsText" dxfId="4593" priority="11" stopIfTrue="1" operator="containsText" text="Terme">
      <formula>NOT(ISERROR(SEARCH("Terme",J15)))</formula>
    </cfRule>
    <cfRule type="containsText" dxfId="4592" priority="74" stopIfTrue="1" operator="containsText" text="long">
      <formula>NOT(ISERROR(SEARCH("long",J15)))</formula>
    </cfRule>
    <cfRule type="containsText" dxfId="4591" priority="78" stopIfTrue="1" operator="containsText" text="Non">
      <formula>NOT(ISERROR(SEARCH("Non",J15)))</formula>
    </cfRule>
    <cfRule type="containsText" dxfId="4590" priority="73" stopIfTrue="1" operator="containsText" text="long">
      <formula>NOT(ISERROR(SEARCH("long",J15)))</formula>
    </cfRule>
    <cfRule type="containsText" dxfId="4589" priority="1" operator="containsText" text="Intervention prioritaire">
      <formula>NOT(ISERROR(SEARCH("Intervention prioritaire",J15)))</formula>
    </cfRule>
  </conditionalFormatting>
  <conditionalFormatting sqref="AA7:AA18 I17:J17 AG17 AM17 AQ17 AV17:AY17">
    <cfRule type="containsText" dxfId="4588" priority="87" stopIfTrue="1" operator="containsText" text="Seconde">
      <formula>NOT(ISERROR(SEARCH("Seconde",I7)))</formula>
    </cfRule>
    <cfRule type="containsText" dxfId="4587" priority="88" stopIfTrue="1" operator="containsText" text="Terme">
      <formula>NOT(ISERROR(SEARCH("Terme",I7)))</formula>
    </cfRule>
  </conditionalFormatting>
  <conditionalFormatting sqref="AA7:AA18">
    <cfRule type="expression" dxfId="4586" priority="46">
      <formula>FIND("Agir",AV7)</formula>
    </cfRule>
    <cfRule type="expression" dxfId="4585" priority="47">
      <formula>FIND("Réagir",AV7)</formula>
    </cfRule>
    <cfRule type="expression" dxfId="4584" priority="45" stopIfTrue="1">
      <formula>ISTEXT(AA7)</formula>
    </cfRule>
  </conditionalFormatting>
  <conditionalFormatting sqref="AG7:AG14 AM7:AM14 AQ7:AQ14 AV7:AV14">
    <cfRule type="expression" dxfId="4583" priority="326">
      <formula>FIND("Réagir",#REF!)</formula>
    </cfRule>
    <cfRule type="expression" dxfId="4582" priority="325">
      <formula>FIND("Agir",#REF!)</formula>
    </cfRule>
  </conditionalFormatting>
  <conditionalFormatting sqref="AG7:AG16 AM15 AQ15 AV15">
    <cfRule type="expression" dxfId="4581" priority="105">
      <formula>FIND("Agir",#REF!)</formula>
    </cfRule>
    <cfRule type="expression" dxfId="4580" priority="106">
      <formula>FIND("Réagir",#REF!)</formula>
    </cfRule>
  </conditionalFormatting>
  <conditionalFormatting sqref="AG15">
    <cfRule type="expression" dxfId="4579" priority="96">
      <formula>FIND("Agir",#REF!)</formula>
    </cfRule>
    <cfRule type="expression" dxfId="4578" priority="95" stopIfTrue="1">
      <formula>ISTEXT(AG15)</formula>
    </cfRule>
    <cfRule type="expression" dxfId="4577" priority="97">
      <formula>FIND("Réagir",#REF!)</formula>
    </cfRule>
  </conditionalFormatting>
  <conditionalFormatting sqref="AG16 AM16 AQ16 AV16">
    <cfRule type="expression" dxfId="4576" priority="259">
      <formula>FIND("Agir",#REF!)</formula>
    </cfRule>
    <cfRule type="expression" dxfId="4575" priority="260">
      <formula>FIND("Réagir",#REF!)</formula>
    </cfRule>
  </conditionalFormatting>
  <conditionalFormatting sqref="AG17">
    <cfRule type="expression" dxfId="4574" priority="33" stopIfTrue="1">
      <formula>ISTEXT(AG17)</formula>
    </cfRule>
    <cfRule type="expression" dxfId="4573" priority="35">
      <formula>FIND("Réagir",#REF!)</formula>
    </cfRule>
    <cfRule type="expression" dxfId="4572" priority="34">
      <formula>FIND("Agir",#REF!)</formula>
    </cfRule>
  </conditionalFormatting>
  <conditionalFormatting sqref="AG18 AM18 AQ18 AV18">
    <cfRule type="expression" dxfId="4571" priority="193">
      <formula>FIND("Agir",#REF!)</formula>
    </cfRule>
    <cfRule type="expression" dxfId="4570" priority="194">
      <formula>FIND("Réagir",#REF!)</formula>
    </cfRule>
  </conditionalFormatting>
  <conditionalFormatting sqref="AM7:AM14 AQ7:AQ14 AV7:AV14">
    <cfRule type="expression" dxfId="4569" priority="358">
      <formula>FIND("Réagir",#REF!)</formula>
    </cfRule>
    <cfRule type="expression" dxfId="4568" priority="357">
      <formula>FIND("Agir",#REF!)</formula>
    </cfRule>
  </conditionalFormatting>
  <conditionalFormatting sqref="AM7:AM16 AV7:AV16 AQ15:AQ16">
    <cfRule type="expression" dxfId="4567" priority="118">
      <formula>FIND("Réagir",#REF!)</formula>
    </cfRule>
    <cfRule type="expression" dxfId="4566" priority="117">
      <formula>FIND("Agir",#REF!)</formula>
    </cfRule>
  </conditionalFormatting>
  <conditionalFormatting sqref="AM15 AQ15 AV15 AG7:AG16">
    <cfRule type="expression" dxfId="4565" priority="104" stopIfTrue="1">
      <formula>ISTEXT(AG7)</formula>
    </cfRule>
  </conditionalFormatting>
  <conditionalFormatting sqref="AM15 AQ15 AV15">
    <cfRule type="expression" dxfId="4564" priority="103">
      <formula>FIND("Réagir",#REF!)</formula>
    </cfRule>
    <cfRule type="expression" dxfId="4563" priority="102">
      <formula>FIND("Agir",#REF!)</formula>
    </cfRule>
  </conditionalFormatting>
  <conditionalFormatting sqref="AM16 AQ16 AV16 AG16">
    <cfRule type="expression" dxfId="4562" priority="258" stopIfTrue="1">
      <formula>ISTEXT(AG16)</formula>
    </cfRule>
  </conditionalFormatting>
  <conditionalFormatting sqref="AM16 AQ16 AV16">
    <cfRule type="expression" dxfId="4561" priority="272">
      <formula>FIND("Réagir",#REF!)</formula>
    </cfRule>
    <cfRule type="expression" dxfId="4560" priority="271">
      <formula>FIND("Agir",#REF!)</formula>
    </cfRule>
  </conditionalFormatting>
  <conditionalFormatting sqref="AM17 AQ17 AV17 AG17:AG18">
    <cfRule type="expression" dxfId="4559" priority="44">
      <formula>FIND("Réagir",#REF!)</formula>
    </cfRule>
    <cfRule type="expression" dxfId="4558" priority="43">
      <formula>FIND("Agir",#REF!)</formula>
    </cfRule>
    <cfRule type="expression" dxfId="4557" priority="42" stopIfTrue="1">
      <formula>ISTEXT(AG17)</formula>
    </cfRule>
  </conditionalFormatting>
  <conditionalFormatting sqref="AM17 AQ17 AV17">
    <cfRule type="expression" dxfId="4556" priority="41">
      <formula>FIND("Réagir",#REF!)</formula>
    </cfRule>
    <cfRule type="expression" dxfId="4555" priority="40">
      <formula>FIND("Agir",#REF!)</formula>
    </cfRule>
  </conditionalFormatting>
  <conditionalFormatting sqref="AM17:AM18 AQ17:AQ18 AV17:AV18">
    <cfRule type="expression" dxfId="4554" priority="56">
      <formula>FIND("Réagir",#REF!)</formula>
    </cfRule>
    <cfRule type="expression" dxfId="4553" priority="55">
      <formula>FIND("Agir",#REF!)</formula>
    </cfRule>
  </conditionalFormatting>
  <conditionalFormatting sqref="AM18 AQ18 AV18 AG18">
    <cfRule type="expression" dxfId="4552" priority="192" stopIfTrue="1">
      <formula>ISTEXT(AG18)</formula>
    </cfRule>
  </conditionalFormatting>
  <conditionalFormatting sqref="AM18 AQ18 AV18">
    <cfRule type="expression" dxfId="4551" priority="205">
      <formula>FIND("Agir",#REF!)</formula>
    </cfRule>
    <cfRule type="expression" dxfId="4550" priority="206">
      <formula>FIND("Réagir",#REF!)</formula>
    </cfRule>
  </conditionalFormatting>
  <conditionalFormatting sqref="AQ7:AQ14 AM7:AM14 AV7:AV14 AG7:AG14">
    <cfRule type="expression" dxfId="4549" priority="324" stopIfTrue="1">
      <formula>ISTEXT(AG7)</formula>
    </cfRule>
  </conditionalFormatting>
  <conditionalFormatting sqref="AQ7:AQ14 AM7:AM14 AV7:AV14">
    <cfRule type="expression" dxfId="4548" priority="356" stopIfTrue="1">
      <formula>ISTEXT(AM7)</formula>
    </cfRule>
  </conditionalFormatting>
  <conditionalFormatting sqref="AQ7:AQ14">
    <cfRule type="expression" dxfId="4547" priority="323">
      <formula>FIND("Réagir",#REF!)</formula>
    </cfRule>
    <cfRule type="expression" dxfId="4546" priority="321" stopIfTrue="1">
      <formula>ISTEXT(AQ7)</formula>
    </cfRule>
    <cfRule type="expression" dxfId="4545" priority="322">
      <formula>FIND("Agir",#REF!)</formula>
    </cfRule>
    <cfRule type="expression" dxfId="4544" priority="351" stopIfTrue="1">
      <formula>ISTEXT(AQ7)</formula>
    </cfRule>
    <cfRule type="expression" dxfId="4543" priority="352">
      <formula>FIND("Agir",AV7)</formula>
    </cfRule>
    <cfRule type="expression" dxfId="4542" priority="353">
      <formula>FIND("Réagir",AV7)</formula>
    </cfRule>
  </conditionalFormatting>
  <conditionalFormatting sqref="AQ8:AQ14">
    <cfRule type="expression" dxfId="4541" priority="331">
      <formula>FIND("Agir",AV8)</formula>
    </cfRule>
    <cfRule type="expression" dxfId="4540" priority="332">
      <formula>FIND("Réagir",AV8)</formula>
    </cfRule>
    <cfRule type="expression" dxfId="4539" priority="330" stopIfTrue="1">
      <formula>ISTEXT(AQ8)</formula>
    </cfRule>
  </conditionalFormatting>
  <conditionalFormatting sqref="AQ9:AQ11">
    <cfRule type="expression" dxfId="4538" priority="156">
      <formula>FIND("Réagir",AV9)</formula>
    </cfRule>
    <cfRule type="expression" dxfId="4537" priority="154" stopIfTrue="1">
      <formula>ISTEXT(AQ9)</formula>
    </cfRule>
    <cfRule type="expression" dxfId="4536" priority="155">
      <formula>FIND("Agir",AV9)</formula>
    </cfRule>
  </conditionalFormatting>
  <conditionalFormatting sqref="AQ15">
    <cfRule type="expression" dxfId="4535" priority="110" stopIfTrue="1">
      <formula>ISTEXT(AQ15)</formula>
    </cfRule>
    <cfRule type="expression" dxfId="4534" priority="111">
      <formula>FIND("Agir",AV15)</formula>
    </cfRule>
    <cfRule type="expression" dxfId="4533" priority="112">
      <formula>FIND("Réagir",AV15)</formula>
    </cfRule>
    <cfRule type="expression" dxfId="4532" priority="114">
      <formula>FIND("Agir",AV15)</formula>
    </cfRule>
    <cfRule type="expression" dxfId="4531" priority="115">
      <formula>FIND("Réagir",AV15)</formula>
    </cfRule>
    <cfRule type="expression" dxfId="4530" priority="113" stopIfTrue="1">
      <formula>ISTEXT(AQ15)</formula>
    </cfRule>
  </conditionalFormatting>
  <conditionalFormatting sqref="AQ15:AQ16 AM7:AM16 AV7:AV16">
    <cfRule type="expression" dxfId="4529" priority="116" stopIfTrue="1">
      <formula>ISTEXT(AM7)</formula>
    </cfRule>
  </conditionalFormatting>
  <conditionalFormatting sqref="AQ16 AM16 AV16">
    <cfRule type="expression" dxfId="4528" priority="270" stopIfTrue="1">
      <formula>ISTEXT(AM16)</formula>
    </cfRule>
  </conditionalFormatting>
  <conditionalFormatting sqref="AQ16">
    <cfRule type="expression" dxfId="4527" priority="264" stopIfTrue="1">
      <formula>ISTEXT(AQ16)</formula>
    </cfRule>
    <cfRule type="expression" dxfId="4526" priority="265">
      <formula>FIND("Agir",AV16)</formula>
    </cfRule>
    <cfRule type="expression" dxfId="4525" priority="266">
      <formula>FIND("Réagir",AV16)</formula>
    </cfRule>
    <cfRule type="expression" dxfId="4524" priority="267" stopIfTrue="1">
      <formula>ISTEXT(AQ16)</formula>
    </cfRule>
    <cfRule type="expression" dxfId="4523" priority="268">
      <formula>FIND("Agir",AV16)</formula>
    </cfRule>
    <cfRule type="expression" dxfId="4522" priority="269">
      <formula>FIND("Réagir",AV16)</formula>
    </cfRule>
  </conditionalFormatting>
  <conditionalFormatting sqref="AQ17">
    <cfRule type="expression" dxfId="4521" priority="50">
      <formula>FIND("Réagir",AV17)</formula>
    </cfRule>
    <cfRule type="expression" dxfId="4520" priority="51" stopIfTrue="1">
      <formula>ISTEXT(AQ17)</formula>
    </cfRule>
    <cfRule type="expression" dxfId="4519" priority="52">
      <formula>FIND("Agir",AV17)</formula>
    </cfRule>
    <cfRule type="expression" dxfId="4518" priority="53">
      <formula>FIND("Réagir",AV17)</formula>
    </cfRule>
    <cfRule type="expression" dxfId="4517" priority="48" stopIfTrue="1">
      <formula>ISTEXT(AQ17)</formula>
    </cfRule>
    <cfRule type="expression" dxfId="4516" priority="49">
      <formula>FIND("Agir",AV17)</formula>
    </cfRule>
  </conditionalFormatting>
  <conditionalFormatting sqref="AQ17:AQ18 AM17:AM18 AV17:AV18">
    <cfRule type="expression" dxfId="4515" priority="54" stopIfTrue="1">
      <formula>ISTEXT(AM17)</formula>
    </cfRule>
  </conditionalFormatting>
  <conditionalFormatting sqref="AQ18 AM18 AV18">
    <cfRule type="expression" dxfId="4514" priority="204" stopIfTrue="1">
      <formula>ISTEXT(AM18)</formula>
    </cfRule>
  </conditionalFormatting>
  <conditionalFormatting sqref="AQ18">
    <cfRule type="expression" dxfId="4513" priority="198" stopIfTrue="1">
      <formula>ISTEXT(AQ18)</formula>
    </cfRule>
    <cfRule type="expression" dxfId="4512" priority="199">
      <formula>FIND("Agir",AV18)</formula>
    </cfRule>
    <cfRule type="expression" dxfId="4511" priority="200">
      <formula>FIND("Réagir",AV18)</formula>
    </cfRule>
    <cfRule type="expression" dxfId="4510" priority="201" stopIfTrue="1">
      <formula>ISTEXT(AQ18)</formula>
    </cfRule>
    <cfRule type="expression" dxfId="4509" priority="202">
      <formula>FIND("Agir",AV18)</formula>
    </cfRule>
    <cfRule type="expression" dxfId="4508" priority="203">
      <formula>FIND("Réagir",AV18)</formula>
    </cfRule>
  </conditionalFormatting>
  <conditionalFormatting sqref="AV15 AM15 AQ15">
    <cfRule type="expression" dxfId="4507" priority="101" stopIfTrue="1">
      <formula>ISTEXT(AM15)</formula>
    </cfRule>
  </conditionalFormatting>
  <conditionalFormatting sqref="AV17 AM17 AQ17">
    <cfRule type="expression" dxfId="4506" priority="39" stopIfTrue="1">
      <formula>ISTEXT(AM17)</formula>
    </cfRule>
  </conditionalFormatting>
  <conditionalFormatting sqref="AV7:AY18">
    <cfRule type="expression" dxfId="4505" priority="30" stopIfTrue="1">
      <formula>ISTEXT(AV7)</formula>
    </cfRule>
    <cfRule type="expression" dxfId="4504" priority="31">
      <formula>FIND("Agir",#REF!)</formula>
    </cfRule>
    <cfRule type="expression" dxfId="4503" priority="32">
      <formula>FIND("Réagir",#REF!)</formula>
    </cfRule>
  </conditionalFormatting>
  <conditionalFormatting sqref="AW4:AX4">
    <cfRule type="containsText" dxfId="4502" priority="12" stopIfTrue="1" operator="containsText" text="Première">
      <formula>NOT(ISERROR(SEARCH("Première",AW4)))</formula>
    </cfRule>
    <cfRule type="containsText" dxfId="4501" priority="13" stopIfTrue="1" operator="containsText" text="Seconde">
      <formula>NOT(ISERROR(SEARCH("Seconde",AW4)))</formula>
    </cfRule>
    <cfRule type="containsText" dxfId="4500" priority="14" stopIfTrue="1" operator="containsText" text="Terme">
      <formula>NOT(ISERROR(SEARCH("Terme",AW4)))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8" xr:uid="{00000000-0002-0000-11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8" xr:uid="{00000000-0002-0000-11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8" xr:uid="{00000000-0002-0000-1100-000002000000}">
      <formula1>$M$1:$P$1</formula1>
    </dataValidation>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A1:AY18"/>
  <sheetViews>
    <sheetView zoomScale="70" zoomScaleNormal="70" workbookViewId="0">
      <selection activeCell="B2" sqref="B2:G2"/>
    </sheetView>
  </sheetViews>
  <sheetFormatPr defaultColWidth="10.7109375" defaultRowHeight="11.45"/>
  <cols>
    <col min="1" max="1" width="1.42578125" style="205" customWidth="1"/>
    <col min="2" max="2" width="6.28515625" style="297"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80.099999999999994" customHeight="1" thickBot="1">
      <c r="B2" s="735" t="s">
        <v>355</v>
      </c>
      <c r="C2" s="736"/>
      <c r="D2" s="736" t="s">
        <v>356</v>
      </c>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61" t="s">
        <v>62</v>
      </c>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3"/>
    </row>
    <row r="7" spans="1:51" s="233" customFormat="1" ht="114" customHeight="1">
      <c r="A7" s="226"/>
      <c r="B7" s="274" t="s">
        <v>357</v>
      </c>
      <c r="C7" s="153" t="s">
        <v>358</v>
      </c>
      <c r="D7" s="67"/>
      <c r="E7" s="58"/>
      <c r="F7" s="59"/>
      <c r="G7" s="59"/>
      <c r="H7" s="60"/>
      <c r="I7" s="408"/>
      <c r="J7" s="409" t="str">
        <f>S7</f>
        <v/>
      </c>
      <c r="K7" s="410">
        <f>E7*10+F7</f>
        <v>0</v>
      </c>
      <c r="L7" s="410" t="b">
        <f>OR(K7=31)</f>
        <v>0</v>
      </c>
      <c r="M7" s="410" t="b">
        <f>OR(K7=21,K7=32)</f>
        <v>0</v>
      </c>
      <c r="N7" s="410" t="b">
        <f>OR(K7=22,K7=33)</f>
        <v>0</v>
      </c>
      <c r="O7" s="410" t="b">
        <f>OR(K7=11,K7=12)</f>
        <v>0</v>
      </c>
      <c r="P7" s="410" t="b">
        <f>OR(K7=23,K7=34)</f>
        <v>0</v>
      </c>
      <c r="Q7" s="410" t="b">
        <f>OR(K7=13,K7=14,K7=24)</f>
        <v>0</v>
      </c>
      <c r="R7" s="410" t="b">
        <f>OR(K7=1,K7=2,K7=3,K7=4)</f>
        <v>0</v>
      </c>
      <c r="S7" s="411" t="str">
        <f t="shared" ref="S7:S18" si="0">IF(COUNTA(E7:F7)&lt;2,"",(IF(L7=TRUE,$L$5,IF(M7=TRUE,$M$5,IF(N7=TRUE,$N$5,IF(O7=TRUE,$O$5,IF(P7=TRUE,$P$5,IF(Q7=TRUE,$Q$5,IF(R7=TRUE,$R$5,0)))))))))</f>
        <v/>
      </c>
      <c r="T7" s="412" t="str">
        <f t="shared" ref="T7:T18" si="1">IF(COUNTA(E7:F7)&lt;2,"",(IF(L7=TRUE,6,IF(M7=TRUE,5,IF(N7=TRUE,4,IF(O7=TRUE,3,IF(P7=TRUE,2,IF(Q7=TRUE,1,IF(R7=TRUE,0,0)))))))))</f>
        <v/>
      </c>
      <c r="U7" s="413" t="e">
        <f t="shared" ref="U7:U18" si="2">T7*10+H7</f>
        <v>#VALUE!</v>
      </c>
      <c r="V7" s="410" t="e">
        <f>OR(U7=61,U7=62,U7=63)</f>
        <v>#VALUE!</v>
      </c>
      <c r="W7" s="410" t="e">
        <f>OR(U7=51,U7=52)</f>
        <v>#VALUE!</v>
      </c>
      <c r="X7" s="410" t="e">
        <f>OR(U7=31,U7=41,U7=42,U7=53)</f>
        <v>#VALUE!</v>
      </c>
      <c r="Y7" s="410" t="e">
        <f>OR(U7=21,U7=32)</f>
        <v>#VALUE!</v>
      </c>
      <c r="Z7" s="410" t="e">
        <f>AND(V7=FALSE,W7=FALSE,X7=FALSE,Y7=FALSE)</f>
        <v>#VALUE!</v>
      </c>
      <c r="AA7" s="414" t="str">
        <f>IF(COUNTA(E7:F7:H7)&lt;3,"",(IF(V7=TRUE,$V$5,IF(W7=TRUE,$W$5,IF(X7=TRUE,$X$5,IF(Y7=TRUE,$Y$5,"Non"))))))</f>
        <v/>
      </c>
      <c r="AB7" s="410" t="e">
        <f>OR(U7=61,U7=62,U7=51,U7=52)</f>
        <v>#VALUE!</v>
      </c>
      <c r="AC7" s="410" t="e">
        <f>OR(U7=41,U7=42)</f>
        <v>#VALUE!</v>
      </c>
      <c r="AD7" s="410" t="e">
        <f>OR(U7=31,U7=32,U7=63,U7=64,U7=53,U7=54,)</f>
        <v>#VALUE!</v>
      </c>
      <c r="AE7" s="410" t="e">
        <f>OR(U7=21,U7=22,)</f>
        <v>#VALUE!</v>
      </c>
      <c r="AF7" s="410" t="e">
        <f>OR(U7=11,U7=12,U7=13,U7=23,)</f>
        <v>#VALUE!</v>
      </c>
      <c r="AG7" s="414" t="str">
        <f>IF(COUNTA(E7:F7:H7)&lt;3,"",(IF(AB7=TRUE,$AB$5,IF(AC7=TRUE,$AC$5,IF(AD7=TRUE,$AD$5,IF(AE7=TRUE,$AE$5,IF(AF7=TRUE,$AF$5,"Aucune")))))))</f>
        <v/>
      </c>
      <c r="AH7" s="410" t="e">
        <f>OR(U7=62,U7=52,U7=42)</f>
        <v>#VALUE!</v>
      </c>
      <c r="AI7" s="410" t="e">
        <f>OR(U7=63,U7=53,U7=43,U7=64,U7=54)</f>
        <v>#VALUE!</v>
      </c>
      <c r="AJ7" s="410" t="e">
        <f>OR(U7=61,U7=51,U7=41)</f>
        <v>#VALUE!</v>
      </c>
      <c r="AK7" s="410" t="e">
        <f>OR(U7=44,U7=32,U7=33,U7=34)</f>
        <v>#VALUE!</v>
      </c>
      <c r="AL7" s="410" t="e">
        <f>OR(U7=22,U7=23,U7=24,U7=12,U7=13,U7=14)</f>
        <v>#VALUE!</v>
      </c>
      <c r="AM7" s="414" t="str">
        <f>IF(COUNTA(E7:F7:H7)&lt;3,"",(IF(AH7=TRUE,$AH$5,IF(AI7=TRUE,$AI$5,IF(AJ7=TRUE,$AJ$5,IF(AK7=TRUE,$AK$5,IF(AL7=TRUE,$AL$5,"Aucune")))))))</f>
        <v/>
      </c>
      <c r="AN7" s="410" t="e">
        <f>OR(U7=61,U7=62,U7=63,U7=51,U7=52,U7=53)</f>
        <v>#VALUE!</v>
      </c>
      <c r="AO7" s="410" t="e">
        <f>OR(U7=41,U7=42,U7=43,U7=31,U7=32,U7=33)</f>
        <v>#VALUE!</v>
      </c>
      <c r="AP7" s="410" t="e">
        <f>OR(U7=21,U7=22,U7=23,U7=11,U7=12,U7=13)</f>
        <v>#VALUE!</v>
      </c>
      <c r="AQ7" s="414" t="str">
        <f>IF(COUNTA(E7:F7:H7)&lt;3,"",(IF(AN7=TRUE,$AN$5,IF(AO7=TRUE,$AO$5,IF(AP7=TRUE,$AP$5,"Aucune action requise")))))</f>
        <v/>
      </c>
      <c r="AR7" s="410" t="e">
        <f>OR(U7=61,U7=51,U7=41,U7=31,U7=21)</f>
        <v>#VALUE!</v>
      </c>
      <c r="AS7" s="410" t="e">
        <f>OR(U7=62,U7=52,U7=42,U7=32,U7=22,U7=63,U7=53)</f>
        <v>#VALUE!</v>
      </c>
      <c r="AT7" s="410" t="e">
        <f>OR(U7=43,U7=33,U7=23,U7=34,U7=24)</f>
        <v>#VALUE!</v>
      </c>
      <c r="AU7" s="410" t="e">
        <f>OR(U7=64,U7=54,U7=44)</f>
        <v>#VALUE!</v>
      </c>
      <c r="AV7" s="414" t="str">
        <f>IF(COUNTA(E7:F7:H7)&lt;3,"",(IF(AR7=TRUE,$AR$5,IF(AS7=TRUE,$AS$5,IF(AT7=TRUE,$AT$5,IF(AU7=TRUE,$AU$5,"Aucun"))))))</f>
        <v/>
      </c>
      <c r="AW7" s="415"/>
      <c r="AX7" s="416"/>
      <c r="AY7" s="158"/>
    </row>
    <row r="8" spans="1:51" s="233" customFormat="1" ht="114" customHeight="1">
      <c r="A8" s="226"/>
      <c r="B8" s="471" t="s">
        <v>359</v>
      </c>
      <c r="C8" s="472" t="s">
        <v>360</v>
      </c>
      <c r="D8" s="486"/>
      <c r="E8" s="474"/>
      <c r="F8" s="475"/>
      <c r="G8" s="475"/>
      <c r="H8" s="476"/>
      <c r="I8" s="476"/>
      <c r="J8" s="477" t="str">
        <f t="shared" ref="J8:J18" si="3">S8</f>
        <v/>
      </c>
      <c r="K8" s="478">
        <f t="shared" ref="K8:K10" si="4">E8*10+F8</f>
        <v>0</v>
      </c>
      <c r="L8" s="478" t="b">
        <f t="shared" ref="L8:L10" si="5">OR(K8=31)</f>
        <v>0</v>
      </c>
      <c r="M8" s="478" t="b">
        <f t="shared" ref="M8:M10" si="6">OR(K8=21,K8=32)</f>
        <v>0</v>
      </c>
      <c r="N8" s="478" t="b">
        <f t="shared" ref="N8:N10" si="7">OR(K8=22,K8=33)</f>
        <v>0</v>
      </c>
      <c r="O8" s="478" t="b">
        <f t="shared" ref="O8:O10" si="8">OR(K8=11,K8=12)</f>
        <v>0</v>
      </c>
      <c r="P8" s="478" t="b">
        <f t="shared" ref="P8:P10" si="9">OR(K8=23,K8=34)</f>
        <v>0</v>
      </c>
      <c r="Q8" s="478" t="b">
        <f t="shared" ref="Q8:Q10" si="10">OR(K8=13,K8=14,K8=24)</f>
        <v>0</v>
      </c>
      <c r="R8" s="478" t="b">
        <f t="shared" ref="R8:R10" si="11">OR(K8=1,K8=2,K8=3,K8=4)</f>
        <v>0</v>
      </c>
      <c r="S8" s="479" t="str">
        <f t="shared" si="0"/>
        <v/>
      </c>
      <c r="T8" s="480" t="str">
        <f t="shared" si="1"/>
        <v/>
      </c>
      <c r="U8" s="481" t="e">
        <f t="shared" si="2"/>
        <v>#VALUE!</v>
      </c>
      <c r="V8" s="478" t="e">
        <f t="shared" ref="V8:V10" si="12">OR(U8=61,U8=62,U8=63)</f>
        <v>#VALUE!</v>
      </c>
      <c r="W8" s="478" t="e">
        <f t="shared" ref="W8:W10" si="13">OR(U8=51,U8=52)</f>
        <v>#VALUE!</v>
      </c>
      <c r="X8" s="478" t="e">
        <f t="shared" ref="X8:X10" si="14">OR(U8=31,U8=41,U8=42,U8=53)</f>
        <v>#VALUE!</v>
      </c>
      <c r="Y8" s="478" t="e">
        <f t="shared" ref="Y8:Y10" si="15">OR(U8=21,U8=32)</f>
        <v>#VALUE!</v>
      </c>
      <c r="Z8" s="478" t="e">
        <f t="shared" ref="Z8:Z10" si="16">AND(V8=FALSE,W8=FALSE,X8=FALSE,Y8=FALSE)</f>
        <v>#VALUE!</v>
      </c>
      <c r="AA8" s="482" t="str">
        <f>IF(COUNTA(E8:F8:H8)&lt;3,"",(IF(V8=TRUE,$V$5,IF(W8=TRUE,$W$5,IF(X8=TRUE,$X$5,IF(Y8=TRUE,$Y$5,"Non"))))))</f>
        <v/>
      </c>
      <c r="AB8" s="478" t="e">
        <f t="shared" ref="AB8:AB10" si="17">OR(U8=61,U8=62,U8=51,U8=52)</f>
        <v>#VALUE!</v>
      </c>
      <c r="AC8" s="478" t="e">
        <f t="shared" ref="AC8:AC10" si="18">OR(U8=41,U8=42)</f>
        <v>#VALUE!</v>
      </c>
      <c r="AD8" s="478" t="e">
        <f t="shared" ref="AD8:AD10" si="19">OR(U8=31,U8=32,U8=63,U8=64,U8=53,U8=54,)</f>
        <v>#VALUE!</v>
      </c>
      <c r="AE8" s="478" t="e">
        <f t="shared" ref="AE8:AE10" si="20">OR(U8=21,U8=22,)</f>
        <v>#VALUE!</v>
      </c>
      <c r="AF8" s="478" t="e">
        <f t="shared" ref="AF8:AF10" si="21">OR(U8=11,U8=12,U8=13,U8=23,)</f>
        <v>#VALUE!</v>
      </c>
      <c r="AG8" s="482" t="str">
        <f>IF(COUNTA(E8:F8:H8)&lt;3,"",(IF(AB8=TRUE,$AB$5,IF(AC8=TRUE,$AC$5,IF(AD8=TRUE,$AD$5,IF(AE8=TRUE,$AE$5,IF(AF8=TRUE,$AF$5,"Aucune")))))))</f>
        <v/>
      </c>
      <c r="AH8" s="478" t="e">
        <f t="shared" ref="AH8:AH10" si="22">OR(U8=62,U8=52,U8=42)</f>
        <v>#VALUE!</v>
      </c>
      <c r="AI8" s="478" t="e">
        <f t="shared" ref="AI8:AI10" si="23">OR(U8=63,U8=53,U8=43,U8=64,U8=54)</f>
        <v>#VALUE!</v>
      </c>
      <c r="AJ8" s="478" t="e">
        <f t="shared" ref="AJ8:AJ10" si="24">OR(U8=61,U8=51,U8=41)</f>
        <v>#VALUE!</v>
      </c>
      <c r="AK8" s="478" t="e">
        <f t="shared" ref="AK8:AK10" si="25">OR(U8=44,U8=32,U8=33,U8=34)</f>
        <v>#VALUE!</v>
      </c>
      <c r="AL8" s="478" t="e">
        <f t="shared" ref="AL8:AL10" si="26">OR(U8=22,U8=23,U8=24,U8=12,U8=13,U8=14)</f>
        <v>#VALUE!</v>
      </c>
      <c r="AM8" s="482" t="str">
        <f>IF(COUNTA(E8:F8:H8)&lt;3,"",(IF(AH8=TRUE,$AH$5,IF(AI8=TRUE,$AI$5,IF(AJ8=TRUE,$AJ$5,IF(AK8=TRUE,$AK$5,IF(AL8=TRUE,$AL$5,"Aucune")))))))</f>
        <v/>
      </c>
      <c r="AN8" s="478" t="e">
        <f t="shared" ref="AN8:AN10" si="27">OR(U8=61,U8=62,U8=63,U8=51,U8=52,U8=53)</f>
        <v>#VALUE!</v>
      </c>
      <c r="AO8" s="478" t="e">
        <f t="shared" ref="AO8:AO10" si="28">OR(U8=41,U8=42,U8=43,U8=31,U8=32,U8=33)</f>
        <v>#VALUE!</v>
      </c>
      <c r="AP8" s="478" t="e">
        <f t="shared" ref="AP8:AP10" si="29">OR(U8=21,U8=22,U8=23,U8=11,U8=12,U8=13)</f>
        <v>#VALUE!</v>
      </c>
      <c r="AQ8" s="482" t="str">
        <f>IF(COUNTA(E8:F8:H8)&lt;3,"",(IF(AN8=TRUE,$AN$5,IF(AO8=TRUE,$AO$5,IF(AP8=TRUE,$AP$5,"Aucune action requise")))))</f>
        <v/>
      </c>
      <c r="AR8" s="478" t="e">
        <f t="shared" ref="AR8:AR10" si="30">OR(U8=61,U8=51,U8=41,U8=31,U8=21)</f>
        <v>#VALUE!</v>
      </c>
      <c r="AS8" s="478" t="e">
        <f t="shared" ref="AS8:AS10" si="31">OR(U8=62,U8=52,U8=42,U8=32,U8=22,U8=63,U8=53)</f>
        <v>#VALUE!</v>
      </c>
      <c r="AT8" s="478" t="e">
        <f t="shared" ref="AT8:AT10" si="32">OR(U8=43,U8=33,U8=23,U8=34,U8=24)</f>
        <v>#VALUE!</v>
      </c>
      <c r="AU8" s="478" t="e">
        <f t="shared" ref="AU8:AU10" si="33">OR(U8=64,U8=54,U8=44)</f>
        <v>#VALUE!</v>
      </c>
      <c r="AV8" s="482" t="str">
        <f>IF(COUNTA(E8:F8:H8)&lt;3,"",(IF(AR8=TRUE,$AR$5,IF(AS8=TRUE,$AS$5,IF(AT8=TRUE,$AT$5,IF(AU8=TRUE,$AU$5,"Aucun"))))))</f>
        <v/>
      </c>
      <c r="AW8" s="483"/>
      <c r="AX8" s="484"/>
      <c r="AY8" s="146"/>
    </row>
    <row r="9" spans="1:51" s="233" customFormat="1" ht="114" customHeight="1">
      <c r="A9" s="226"/>
      <c r="B9" s="471" t="s">
        <v>361</v>
      </c>
      <c r="C9" s="472" t="s">
        <v>362</v>
      </c>
      <c r="D9" s="486"/>
      <c r="E9" s="474"/>
      <c r="F9" s="475"/>
      <c r="G9" s="475"/>
      <c r="H9" s="476"/>
      <c r="I9" s="476"/>
      <c r="J9" s="477" t="str">
        <f t="shared" si="3"/>
        <v/>
      </c>
      <c r="K9" s="478">
        <f t="shared" si="4"/>
        <v>0</v>
      </c>
      <c r="L9" s="478" t="b">
        <f t="shared" si="5"/>
        <v>0</v>
      </c>
      <c r="M9" s="478" t="b">
        <f t="shared" si="6"/>
        <v>0</v>
      </c>
      <c r="N9" s="478" t="b">
        <f t="shared" si="7"/>
        <v>0</v>
      </c>
      <c r="O9" s="478" t="b">
        <f t="shared" si="8"/>
        <v>0</v>
      </c>
      <c r="P9" s="478" t="b">
        <f t="shared" si="9"/>
        <v>0</v>
      </c>
      <c r="Q9" s="478" t="b">
        <f t="shared" si="10"/>
        <v>0</v>
      </c>
      <c r="R9" s="478" t="b">
        <f t="shared" si="11"/>
        <v>0</v>
      </c>
      <c r="S9" s="479" t="str">
        <f t="shared" si="0"/>
        <v/>
      </c>
      <c r="T9" s="480" t="str">
        <f t="shared" si="1"/>
        <v/>
      </c>
      <c r="U9" s="481" t="e">
        <f t="shared" si="2"/>
        <v>#VALUE!</v>
      </c>
      <c r="V9" s="478" t="e">
        <f t="shared" si="12"/>
        <v>#VALUE!</v>
      </c>
      <c r="W9" s="478" t="e">
        <f t="shared" si="13"/>
        <v>#VALUE!</v>
      </c>
      <c r="X9" s="478" t="e">
        <f t="shared" si="14"/>
        <v>#VALUE!</v>
      </c>
      <c r="Y9" s="478" t="e">
        <f t="shared" si="15"/>
        <v>#VALUE!</v>
      </c>
      <c r="Z9" s="478" t="e">
        <f t="shared" si="16"/>
        <v>#VALUE!</v>
      </c>
      <c r="AA9" s="482" t="str">
        <f>IF(COUNTA(E9:F9:H9)&lt;3,"",(IF(V9=TRUE,$V$5,IF(W9=TRUE,$W$5,IF(X9=TRUE,$X$5,IF(Y9=TRUE,$Y$5,"Non"))))))</f>
        <v/>
      </c>
      <c r="AB9" s="478" t="e">
        <f t="shared" si="17"/>
        <v>#VALUE!</v>
      </c>
      <c r="AC9" s="478" t="e">
        <f t="shared" si="18"/>
        <v>#VALUE!</v>
      </c>
      <c r="AD9" s="478" t="e">
        <f t="shared" si="19"/>
        <v>#VALUE!</v>
      </c>
      <c r="AE9" s="478" t="e">
        <f t="shared" si="20"/>
        <v>#VALUE!</v>
      </c>
      <c r="AF9" s="478" t="e">
        <f t="shared" si="21"/>
        <v>#VALUE!</v>
      </c>
      <c r="AG9" s="482" t="str">
        <f>IF(COUNTA(E9:F9:H9)&lt;3,"",(IF(AB9=TRUE,$AB$5,IF(AC9=TRUE,$AC$5,IF(AD9=TRUE,$AD$5,IF(AE9=TRUE,$AE$5,IF(AF9=TRUE,$AF$5,"Aucune")))))))</f>
        <v/>
      </c>
      <c r="AH9" s="478" t="e">
        <f t="shared" si="22"/>
        <v>#VALUE!</v>
      </c>
      <c r="AI9" s="478" t="e">
        <f t="shared" si="23"/>
        <v>#VALUE!</v>
      </c>
      <c r="AJ9" s="478" t="e">
        <f t="shared" si="24"/>
        <v>#VALUE!</v>
      </c>
      <c r="AK9" s="478" t="e">
        <f t="shared" si="25"/>
        <v>#VALUE!</v>
      </c>
      <c r="AL9" s="478" t="e">
        <f t="shared" si="26"/>
        <v>#VALUE!</v>
      </c>
      <c r="AM9" s="482" t="str">
        <f>IF(COUNTA(E9:F9:H9)&lt;3,"",(IF(AH9=TRUE,$AH$5,IF(AI9=TRUE,$AI$5,IF(AJ9=TRUE,$AJ$5,IF(AK9=TRUE,$AK$5,IF(AL9=TRUE,$AL$5,"Aucune")))))))</f>
        <v/>
      </c>
      <c r="AN9" s="478" t="e">
        <f t="shared" si="27"/>
        <v>#VALUE!</v>
      </c>
      <c r="AO9" s="478" t="e">
        <f t="shared" si="28"/>
        <v>#VALUE!</v>
      </c>
      <c r="AP9" s="478" t="e">
        <f t="shared" si="29"/>
        <v>#VALUE!</v>
      </c>
      <c r="AQ9" s="482" t="str">
        <f>IF(COUNTA(E9:F9:H9)&lt;3,"",(IF(AN9=TRUE,$AN$5,IF(AO9=TRUE,$AO$5,IF(AP9=TRUE,$AP$5,"Aucune action requise")))))</f>
        <v/>
      </c>
      <c r="AR9" s="478" t="e">
        <f t="shared" si="30"/>
        <v>#VALUE!</v>
      </c>
      <c r="AS9" s="478" t="e">
        <f t="shared" si="31"/>
        <v>#VALUE!</v>
      </c>
      <c r="AT9" s="478" t="e">
        <f t="shared" si="32"/>
        <v>#VALUE!</v>
      </c>
      <c r="AU9" s="478" t="e">
        <f t="shared" si="33"/>
        <v>#VALUE!</v>
      </c>
      <c r="AV9" s="482" t="str">
        <f>IF(COUNTA(E9:F9:H9)&lt;3,"",(IF(AR9=TRUE,$AR$5,IF(AS9=TRUE,$AS$5,IF(AT9=TRUE,$AT$5,IF(AU9=TRUE,$AU$5,"Aucun"))))))</f>
        <v/>
      </c>
      <c r="AW9" s="483"/>
      <c r="AX9" s="484"/>
      <c r="AY9" s="146"/>
    </row>
    <row r="10" spans="1:51" s="233" customFormat="1" ht="114" customHeight="1">
      <c r="A10" s="226"/>
      <c r="B10" s="471" t="s">
        <v>363</v>
      </c>
      <c r="C10" s="472" t="s">
        <v>364</v>
      </c>
      <c r="D10" s="486"/>
      <c r="E10" s="474"/>
      <c r="F10" s="475"/>
      <c r="G10" s="475"/>
      <c r="H10" s="476"/>
      <c r="I10" s="476"/>
      <c r="J10" s="477" t="str">
        <f t="shared" si="3"/>
        <v/>
      </c>
      <c r="K10" s="478">
        <f t="shared" si="4"/>
        <v>0</v>
      </c>
      <c r="L10" s="478" t="b">
        <f t="shared" si="5"/>
        <v>0</v>
      </c>
      <c r="M10" s="478" t="b">
        <f t="shared" si="6"/>
        <v>0</v>
      </c>
      <c r="N10" s="478" t="b">
        <f t="shared" si="7"/>
        <v>0</v>
      </c>
      <c r="O10" s="478" t="b">
        <f t="shared" si="8"/>
        <v>0</v>
      </c>
      <c r="P10" s="478" t="b">
        <f t="shared" si="9"/>
        <v>0</v>
      </c>
      <c r="Q10" s="478" t="b">
        <f t="shared" si="10"/>
        <v>0</v>
      </c>
      <c r="R10" s="478" t="b">
        <f t="shared" si="11"/>
        <v>0</v>
      </c>
      <c r="S10" s="479" t="str">
        <f t="shared" si="0"/>
        <v/>
      </c>
      <c r="T10" s="480" t="str">
        <f t="shared" si="1"/>
        <v/>
      </c>
      <c r="U10" s="481" t="e">
        <f t="shared" si="2"/>
        <v>#VALUE!</v>
      </c>
      <c r="V10" s="478" t="e">
        <f t="shared" si="12"/>
        <v>#VALUE!</v>
      </c>
      <c r="W10" s="478" t="e">
        <f t="shared" si="13"/>
        <v>#VALUE!</v>
      </c>
      <c r="X10" s="478" t="e">
        <f t="shared" si="14"/>
        <v>#VALUE!</v>
      </c>
      <c r="Y10" s="478" t="e">
        <f t="shared" si="15"/>
        <v>#VALUE!</v>
      </c>
      <c r="Z10" s="478" t="e">
        <f t="shared" si="16"/>
        <v>#VALUE!</v>
      </c>
      <c r="AA10" s="482" t="str">
        <f>IF(COUNTA(E10:F10:H10)&lt;3,"",(IF(V10=TRUE,$V$5,IF(W10=TRUE,$W$5,IF(X10=TRUE,$X$5,IF(Y10=TRUE,$Y$5,"Non"))))))</f>
        <v/>
      </c>
      <c r="AB10" s="478" t="e">
        <f t="shared" si="17"/>
        <v>#VALUE!</v>
      </c>
      <c r="AC10" s="478" t="e">
        <f t="shared" si="18"/>
        <v>#VALUE!</v>
      </c>
      <c r="AD10" s="478" t="e">
        <f t="shared" si="19"/>
        <v>#VALUE!</v>
      </c>
      <c r="AE10" s="478" t="e">
        <f t="shared" si="20"/>
        <v>#VALUE!</v>
      </c>
      <c r="AF10" s="478" t="e">
        <f t="shared" si="21"/>
        <v>#VALUE!</v>
      </c>
      <c r="AG10" s="482" t="str">
        <f>IF(COUNTA(E10:F10:H10)&lt;3,"",(IF(AB10=TRUE,$AB$5,IF(AC10=TRUE,$AC$5,IF(AD10=TRUE,$AD$5,IF(AE10=TRUE,$AE$5,IF(AF10=TRUE,$AF$5,"Aucune")))))))</f>
        <v/>
      </c>
      <c r="AH10" s="478" t="e">
        <f t="shared" si="22"/>
        <v>#VALUE!</v>
      </c>
      <c r="AI10" s="478" t="e">
        <f t="shared" si="23"/>
        <v>#VALUE!</v>
      </c>
      <c r="AJ10" s="478" t="e">
        <f t="shared" si="24"/>
        <v>#VALUE!</v>
      </c>
      <c r="AK10" s="478" t="e">
        <f t="shared" si="25"/>
        <v>#VALUE!</v>
      </c>
      <c r="AL10" s="478" t="e">
        <f t="shared" si="26"/>
        <v>#VALUE!</v>
      </c>
      <c r="AM10" s="482" t="str">
        <f>IF(COUNTA(E10:F10:H10)&lt;3,"",(IF(AH10=TRUE,$AH$5,IF(AI10=TRUE,$AI$5,IF(AJ10=TRUE,$AJ$5,IF(AK10=TRUE,$AK$5,IF(AL10=TRUE,$AL$5,"Aucune")))))))</f>
        <v/>
      </c>
      <c r="AN10" s="478" t="e">
        <f t="shared" si="27"/>
        <v>#VALUE!</v>
      </c>
      <c r="AO10" s="478" t="e">
        <f t="shared" si="28"/>
        <v>#VALUE!</v>
      </c>
      <c r="AP10" s="478" t="e">
        <f t="shared" si="29"/>
        <v>#VALUE!</v>
      </c>
      <c r="AQ10" s="482" t="str">
        <f>IF(COUNTA(E10:F10:H10)&lt;3,"",(IF(AN10=TRUE,$AN$5,IF(AO10=TRUE,$AO$5,IF(AP10=TRUE,$AP$5,"Aucune action requise")))))</f>
        <v/>
      </c>
      <c r="AR10" s="478" t="e">
        <f t="shared" si="30"/>
        <v>#VALUE!</v>
      </c>
      <c r="AS10" s="478" t="e">
        <f t="shared" si="31"/>
        <v>#VALUE!</v>
      </c>
      <c r="AT10" s="478" t="e">
        <f t="shared" si="32"/>
        <v>#VALUE!</v>
      </c>
      <c r="AU10" s="478" t="e">
        <f t="shared" si="33"/>
        <v>#VALUE!</v>
      </c>
      <c r="AV10" s="482" t="str">
        <f>IF(COUNTA(E10:F10:H10)&lt;3,"",(IF(AR10=TRUE,$AR$5,IF(AS10=TRUE,$AS$5,IF(AT10=TRUE,$AT$5,IF(AU10=TRUE,$AU$5,"Aucun"))))))</f>
        <v/>
      </c>
      <c r="AW10" s="483"/>
      <c r="AX10" s="484"/>
      <c r="AY10" s="146"/>
    </row>
    <row r="11" spans="1:51" s="233" customFormat="1" ht="114" customHeight="1">
      <c r="A11" s="226"/>
      <c r="B11" s="261" t="s">
        <v>365</v>
      </c>
      <c r="C11" s="159" t="s">
        <v>366</v>
      </c>
      <c r="D11" s="68"/>
      <c r="E11" s="31"/>
      <c r="F11" s="32"/>
      <c r="G11" s="32"/>
      <c r="H11" s="33"/>
      <c r="I11" s="33"/>
      <c r="J11" s="236" t="str">
        <f t="shared" si="3"/>
        <v/>
      </c>
      <c r="K11" s="237">
        <f>E11*10+F11</f>
        <v>0</v>
      </c>
      <c r="L11" s="237" t="b">
        <f>OR(K11=31)</f>
        <v>0</v>
      </c>
      <c r="M11" s="237" t="b">
        <f>OR(K11=21,K11=32)</f>
        <v>0</v>
      </c>
      <c r="N11" s="237" t="b">
        <f>OR(K11=22,K11=33)</f>
        <v>0</v>
      </c>
      <c r="O11" s="237" t="b">
        <f>OR(K11=11,K11=12)</f>
        <v>0</v>
      </c>
      <c r="P11" s="237" t="b">
        <f>OR(K11=23,K11=34)</f>
        <v>0</v>
      </c>
      <c r="Q11" s="237" t="b">
        <f>OR(K11=13,K11=14,K11=24)</f>
        <v>0</v>
      </c>
      <c r="R11" s="237" t="b">
        <f>OR(K11=1,K11=2,K11=3,K11=4)</f>
        <v>0</v>
      </c>
      <c r="S11" s="238" t="str">
        <f t="shared" si="0"/>
        <v/>
      </c>
      <c r="T11" s="239" t="str">
        <f t="shared" si="1"/>
        <v/>
      </c>
      <c r="U11" s="240" t="e">
        <f t="shared" si="2"/>
        <v>#VALUE!</v>
      </c>
      <c r="V11" s="237" t="e">
        <f>OR(U11=61,U11=62,U11=63)</f>
        <v>#VALUE!</v>
      </c>
      <c r="W11" s="237" t="e">
        <f>OR(U11=51,U11=52)</f>
        <v>#VALUE!</v>
      </c>
      <c r="X11" s="237" t="e">
        <f>OR(U11=31,U11=41,U11=42,U11=53)</f>
        <v>#VALUE!</v>
      </c>
      <c r="Y11" s="237" t="e">
        <f>OR(U11=21,U11=32)</f>
        <v>#VALUE!</v>
      </c>
      <c r="Z11" s="237" t="e">
        <f>AND(V11=FALSE,W11=FALSE,X11=FALSE,Y11=FALSE)</f>
        <v>#VALUE!</v>
      </c>
      <c r="AA11" s="121" t="str">
        <f>IF(COUNTA(E11:F11:H11)&lt;3,"",(IF(V11=TRUE,$V$5,IF(W11=TRUE,$W$5,IF(X11=TRUE,$X$5,IF(Y11=TRUE,$Y$5,"Non"))))))</f>
        <v/>
      </c>
      <c r="AB11" s="237" t="e">
        <f>OR(U11=61,U11=62,U11=51,U11=52)</f>
        <v>#VALUE!</v>
      </c>
      <c r="AC11" s="237" t="e">
        <f>OR(U11=41,U11=42)</f>
        <v>#VALUE!</v>
      </c>
      <c r="AD11" s="237" t="e">
        <f>OR(U11=31,U11=32,U11=63,U11=64,U11=53,U11=54,)</f>
        <v>#VALUE!</v>
      </c>
      <c r="AE11" s="237" t="e">
        <f>OR(U11=21,U11=22,)</f>
        <v>#VALUE!</v>
      </c>
      <c r="AF11" s="237" t="e">
        <f>OR(U11=11,U11=12,U11=13,U11=23,)</f>
        <v>#VALUE!</v>
      </c>
      <c r="AG11" s="121" t="str">
        <f>IF(COUNTA(E11:F11:H11)&lt;3,"",(IF(AB11=TRUE,$AB$5,IF(AC11=TRUE,$AC$5,IF(AD11=TRUE,$AD$5,IF(AE11=TRUE,$AE$5,IF(AF11=TRUE,$AF$5,"Aucune")))))))</f>
        <v/>
      </c>
      <c r="AH11" s="237" t="e">
        <f>OR(U11=62,U11=52,U11=42)</f>
        <v>#VALUE!</v>
      </c>
      <c r="AI11" s="237" t="e">
        <f>OR(U11=63,U11=53,U11=43,U11=64,U11=54)</f>
        <v>#VALUE!</v>
      </c>
      <c r="AJ11" s="237" t="e">
        <f>OR(U11=61,U11=51,U11=41)</f>
        <v>#VALUE!</v>
      </c>
      <c r="AK11" s="237" t="e">
        <f>OR(U11=44,U11=32,U11=33,U11=34)</f>
        <v>#VALUE!</v>
      </c>
      <c r="AL11" s="237" t="e">
        <f>OR(U11=22,U11=23,U11=24,U11=12,U11=13,U11=14)</f>
        <v>#VALUE!</v>
      </c>
      <c r="AM11" s="121" t="str">
        <f>IF(COUNTA(E11:F11:H11)&lt;3,"",(IF(AH11=TRUE,$AH$5,IF(AI11=TRUE,$AI$5,IF(AJ11=TRUE,$AJ$5,IF(AK11=TRUE,$AK$5,IF(AL11=TRUE,$AL$5,"Aucune")))))))</f>
        <v/>
      </c>
      <c r="AN11" s="237" t="e">
        <f>OR(U11=61,U11=62,U11=63,U11=51,U11=52,U11=53)</f>
        <v>#VALUE!</v>
      </c>
      <c r="AO11" s="237" t="e">
        <f>OR(U11=41,U11=42,U11=43,U11=31,U11=32,U11=33)</f>
        <v>#VALUE!</v>
      </c>
      <c r="AP11" s="237" t="e">
        <f>OR(U11=21,U11=22,U11=23,U11=11,U11=12,U11=13)</f>
        <v>#VALUE!</v>
      </c>
      <c r="AQ11" s="121" t="str">
        <f>IF(COUNTA(E11:F11:H11)&lt;3,"",(IF(AN11=TRUE,$AN$5,IF(AO11=TRUE,$AO$5,IF(AP11=TRUE,$AP$5,"Aucune action requise")))))</f>
        <v/>
      </c>
      <c r="AR11" s="237" t="e">
        <f>OR(U11=61,U11=51,U11=41,U11=31,U11=21)</f>
        <v>#VALUE!</v>
      </c>
      <c r="AS11" s="237" t="e">
        <f>OR(U11=62,U11=52,U11=42,U11=32,U11=22,U11=63,U11=53)</f>
        <v>#VALUE!</v>
      </c>
      <c r="AT11" s="237" t="e">
        <f>OR(U11=43,U11=33,U11=23,U11=34,U11=24)</f>
        <v>#VALUE!</v>
      </c>
      <c r="AU11" s="237" t="e">
        <f>OR(U11=64,U11=54,U11=44)</f>
        <v>#VALUE!</v>
      </c>
      <c r="AV11" s="121" t="str">
        <f>IF(COUNTA(E11:F11:H11)&lt;3,"",(IF(AR11=TRUE,$AR$5,IF(AS11=TRUE,$AS$5,IF(AT11=TRUE,$AT$5,IF(AU11=TRUE,$AU$5,"Aucun"))))))</f>
        <v/>
      </c>
      <c r="AW11" s="122"/>
      <c r="AX11" s="34"/>
      <c r="AY11" s="123"/>
    </row>
    <row r="12" spans="1:51" s="233" customFormat="1" ht="114" customHeight="1">
      <c r="A12" s="226"/>
      <c r="B12" s="261" t="s">
        <v>367</v>
      </c>
      <c r="C12" s="159" t="s">
        <v>368</v>
      </c>
      <c r="D12" s="68"/>
      <c r="E12" s="31"/>
      <c r="F12" s="32"/>
      <c r="G12" s="32"/>
      <c r="H12" s="33"/>
      <c r="I12" s="33"/>
      <c r="J12" s="236" t="str">
        <f t="shared" si="3"/>
        <v/>
      </c>
      <c r="K12" s="237">
        <f>E12*10+F12</f>
        <v>0</v>
      </c>
      <c r="L12" s="237" t="b">
        <f>OR(K12=31)</f>
        <v>0</v>
      </c>
      <c r="M12" s="237" t="b">
        <f>OR(K12=21,K12=32)</f>
        <v>0</v>
      </c>
      <c r="N12" s="237" t="b">
        <f>OR(K12=22,K12=33)</f>
        <v>0</v>
      </c>
      <c r="O12" s="237" t="b">
        <f>OR(K12=11,K12=12)</f>
        <v>0</v>
      </c>
      <c r="P12" s="237" t="b">
        <f>OR(K12=23,K12=34)</f>
        <v>0</v>
      </c>
      <c r="Q12" s="237" t="b">
        <f>OR(K12=13,K12=14,K12=24)</f>
        <v>0</v>
      </c>
      <c r="R12" s="237" t="b">
        <f>OR(K12=1,K12=2,K12=3,K12=4)</f>
        <v>0</v>
      </c>
      <c r="S12" s="238" t="str">
        <f t="shared" si="0"/>
        <v/>
      </c>
      <c r="T12" s="239" t="str">
        <f t="shared" si="1"/>
        <v/>
      </c>
      <c r="U12" s="240" t="e">
        <f t="shared" si="2"/>
        <v>#VALUE!</v>
      </c>
      <c r="V12" s="237" t="e">
        <f>OR(U12=61,U12=62,U12=63)</f>
        <v>#VALUE!</v>
      </c>
      <c r="W12" s="237" t="e">
        <f>OR(U12=51,U12=52)</f>
        <v>#VALUE!</v>
      </c>
      <c r="X12" s="237" t="e">
        <f>OR(U12=31,U12=41,U12=42,U12=53)</f>
        <v>#VALUE!</v>
      </c>
      <c r="Y12" s="237" t="e">
        <f>OR(U12=21,U12=32)</f>
        <v>#VALUE!</v>
      </c>
      <c r="Z12" s="237" t="e">
        <f>AND(V12=FALSE,W12=FALSE,X12=FALSE,Y12=FALSE)</f>
        <v>#VALUE!</v>
      </c>
      <c r="AA12" s="121" t="str">
        <f>IF(COUNTA(E12:F12:H12)&lt;3,"",(IF(V12=TRUE,$V$5,IF(W12=TRUE,$W$5,IF(X12=TRUE,$X$5,IF(Y12=TRUE,$Y$5,"Non"))))))</f>
        <v/>
      </c>
      <c r="AB12" s="237" t="e">
        <f>OR(U12=61,U12=62,U12=51,U12=52)</f>
        <v>#VALUE!</v>
      </c>
      <c r="AC12" s="237" t="e">
        <f>OR(U12=41,U12=42)</f>
        <v>#VALUE!</v>
      </c>
      <c r="AD12" s="237" t="e">
        <f>OR(U12=31,U12=32,U12=63,U12=64,U12=53,U12=54,)</f>
        <v>#VALUE!</v>
      </c>
      <c r="AE12" s="237" t="e">
        <f>OR(U12=21,U12=22,)</f>
        <v>#VALUE!</v>
      </c>
      <c r="AF12" s="237" t="e">
        <f>OR(U12=11,U12=12,U12=13,U12=23,)</f>
        <v>#VALUE!</v>
      </c>
      <c r="AG12" s="121" t="str">
        <f>IF(COUNTA(E12:F12:H12)&lt;3,"",(IF(AB12=TRUE,$AB$5,IF(AC12=TRUE,$AC$5,IF(AD12=TRUE,$AD$5,IF(AE12=TRUE,$AE$5,IF(AF12=TRUE,$AF$5,"Aucune")))))))</f>
        <v/>
      </c>
      <c r="AH12" s="237" t="e">
        <f>OR(U12=62,U12=52,U12=42)</f>
        <v>#VALUE!</v>
      </c>
      <c r="AI12" s="237" t="e">
        <f>OR(U12=63,U12=53,U12=43,U12=64,U12=54)</f>
        <v>#VALUE!</v>
      </c>
      <c r="AJ12" s="237" t="e">
        <f>OR(U12=61,U12=51,U12=41)</f>
        <v>#VALUE!</v>
      </c>
      <c r="AK12" s="237" t="e">
        <f>OR(U12=44,U12=32,U12=33,U12=34)</f>
        <v>#VALUE!</v>
      </c>
      <c r="AL12" s="237" t="e">
        <f>OR(U12=22,U12=23,U12=24,U12=12,U12=13,U12=14)</f>
        <v>#VALUE!</v>
      </c>
      <c r="AM12" s="121" t="str">
        <f>IF(COUNTA(E12:F12:H12)&lt;3,"",(IF(AH12=TRUE,$AH$5,IF(AI12=TRUE,$AI$5,IF(AJ12=TRUE,$AJ$5,IF(AK12=TRUE,$AK$5,IF(AL12=TRUE,$AL$5,"Aucune")))))))</f>
        <v/>
      </c>
      <c r="AN12" s="237" t="e">
        <f>OR(U12=61,U12=62,U12=63,U12=51,U12=52,U12=53)</f>
        <v>#VALUE!</v>
      </c>
      <c r="AO12" s="237" t="e">
        <f>OR(U12=41,U12=42,U12=43,U12=31,U12=32,U12=33)</f>
        <v>#VALUE!</v>
      </c>
      <c r="AP12" s="237" t="e">
        <f>OR(U12=21,U12=22,U12=23,U12=11,U12=12,U12=13)</f>
        <v>#VALUE!</v>
      </c>
      <c r="AQ12" s="121" t="str">
        <f>IF(COUNTA(E12:F12:H12)&lt;3,"",(IF(AN12=TRUE,$AN$5,IF(AO12=TRUE,$AO$5,IF(AP12=TRUE,$AP$5,"Aucune action requise")))))</f>
        <v/>
      </c>
      <c r="AR12" s="237" t="e">
        <f>OR(U12=61,U12=51,U12=41,U12=31,U12=21)</f>
        <v>#VALUE!</v>
      </c>
      <c r="AS12" s="237" t="e">
        <f>OR(U12=62,U12=52,U12=42,U12=32,U12=22,U12=63,U12=53)</f>
        <v>#VALUE!</v>
      </c>
      <c r="AT12" s="237" t="e">
        <f>OR(U12=43,U12=33,U12=23,U12=34,U12=24)</f>
        <v>#VALUE!</v>
      </c>
      <c r="AU12" s="237" t="e">
        <f>OR(U12=64,U12=54,U12=44)</f>
        <v>#VALUE!</v>
      </c>
      <c r="AV12" s="121" t="str">
        <f>IF(COUNTA(E12:F12:H12)&lt;3,"",(IF(AR12=TRUE,$AR$5,IF(AS12=TRUE,$AS$5,IF(AT12=TRUE,$AT$5,IF(AU12=TRUE,$AU$5,"Aucun"))))))</f>
        <v/>
      </c>
      <c r="AW12" s="122"/>
      <c r="AX12" s="34"/>
      <c r="AY12" s="123"/>
    </row>
    <row r="13" spans="1:51" s="233" customFormat="1" ht="114" customHeight="1">
      <c r="A13" s="226"/>
      <c r="B13" s="261" t="s">
        <v>369</v>
      </c>
      <c r="C13" s="159" t="s">
        <v>370</v>
      </c>
      <c r="D13" s="68"/>
      <c r="E13" s="31"/>
      <c r="F13" s="32"/>
      <c r="G13" s="32"/>
      <c r="H13" s="33"/>
      <c r="I13" s="33"/>
      <c r="J13" s="236" t="str">
        <f t="shared" si="3"/>
        <v/>
      </c>
      <c r="K13" s="237">
        <f>E13*10+F13</f>
        <v>0</v>
      </c>
      <c r="L13" s="237" t="b">
        <f>OR(K13=31)</f>
        <v>0</v>
      </c>
      <c r="M13" s="237" t="b">
        <f>OR(K13=21,K13=32)</f>
        <v>0</v>
      </c>
      <c r="N13" s="237" t="b">
        <f>OR(K13=22,K13=33)</f>
        <v>0</v>
      </c>
      <c r="O13" s="237" t="b">
        <f>OR(K13=11,K13=12)</f>
        <v>0</v>
      </c>
      <c r="P13" s="237" t="b">
        <f>OR(K13=23,K13=34)</f>
        <v>0</v>
      </c>
      <c r="Q13" s="237" t="b">
        <f>OR(K13=13,K13=14,K13=24)</f>
        <v>0</v>
      </c>
      <c r="R13" s="237" t="b">
        <f>OR(K13=1,K13=2,K13=3,K13=4)</f>
        <v>0</v>
      </c>
      <c r="S13" s="238" t="str">
        <f t="shared" si="0"/>
        <v/>
      </c>
      <c r="T13" s="239" t="str">
        <f t="shared" si="1"/>
        <v/>
      </c>
      <c r="U13" s="240" t="e">
        <f t="shared" si="2"/>
        <v>#VALUE!</v>
      </c>
      <c r="V13" s="237" t="e">
        <f>OR(U13=61,U13=62,U13=63)</f>
        <v>#VALUE!</v>
      </c>
      <c r="W13" s="237" t="e">
        <f>OR(U13=51,U13=52)</f>
        <v>#VALUE!</v>
      </c>
      <c r="X13" s="237" t="e">
        <f>OR(U13=31,U13=41,U13=42,U13=53)</f>
        <v>#VALUE!</v>
      </c>
      <c r="Y13" s="237" t="e">
        <f>OR(U13=21,U13=32)</f>
        <v>#VALUE!</v>
      </c>
      <c r="Z13" s="237" t="e">
        <f>AND(V13=FALSE,W13=FALSE,X13=FALSE,Y13=FALSE)</f>
        <v>#VALUE!</v>
      </c>
      <c r="AA13" s="121" t="str">
        <f>IF(COUNTA(E13:F13:H13)&lt;3,"",(IF(V13=TRUE,$V$5,IF(W13=TRUE,$W$5,IF(X13=TRUE,$X$5,IF(Y13=TRUE,$Y$5,"Non"))))))</f>
        <v/>
      </c>
      <c r="AB13" s="237" t="e">
        <f>OR(U13=61,U13=62,U13=51,U13=52)</f>
        <v>#VALUE!</v>
      </c>
      <c r="AC13" s="237" t="e">
        <f>OR(U13=41,U13=42)</f>
        <v>#VALUE!</v>
      </c>
      <c r="AD13" s="237" t="e">
        <f>OR(U13=31,U13=32,U13=63,U13=64,U13=53,U13=54,)</f>
        <v>#VALUE!</v>
      </c>
      <c r="AE13" s="237" t="e">
        <f>OR(U13=21,U13=22,)</f>
        <v>#VALUE!</v>
      </c>
      <c r="AF13" s="237" t="e">
        <f>OR(U13=11,U13=12,U13=13,U13=23,)</f>
        <v>#VALUE!</v>
      </c>
      <c r="AG13" s="121" t="str">
        <f>IF(COUNTA(E13:F13:H13)&lt;3,"",(IF(AB13=TRUE,$AB$5,IF(AC13=TRUE,$AC$5,IF(AD13=TRUE,$AD$5,IF(AE13=TRUE,$AE$5,IF(AF13=TRUE,$AF$5,"Aucune")))))))</f>
        <v/>
      </c>
      <c r="AH13" s="237" t="e">
        <f>OR(U13=62,U13=52,U13=42)</f>
        <v>#VALUE!</v>
      </c>
      <c r="AI13" s="237" t="e">
        <f>OR(U13=63,U13=53,U13=43,U13=64,U13=54)</f>
        <v>#VALUE!</v>
      </c>
      <c r="AJ13" s="237" t="e">
        <f>OR(U13=61,U13=51,U13=41)</f>
        <v>#VALUE!</v>
      </c>
      <c r="AK13" s="237" t="e">
        <f>OR(U13=44,U13=32,U13=33,U13=34)</f>
        <v>#VALUE!</v>
      </c>
      <c r="AL13" s="237" t="e">
        <f>OR(U13=22,U13=23,U13=24,U13=12,U13=13,U13=14)</f>
        <v>#VALUE!</v>
      </c>
      <c r="AM13" s="121" t="str">
        <f>IF(COUNTA(E13:F13:H13)&lt;3,"",(IF(AH13=TRUE,$AH$5,IF(AI13=TRUE,$AI$5,IF(AJ13=TRUE,$AJ$5,IF(AK13=TRUE,$AK$5,IF(AL13=TRUE,$AL$5,"Aucune")))))))</f>
        <v/>
      </c>
      <c r="AN13" s="237" t="e">
        <f>OR(U13=61,U13=62,U13=63,U13=51,U13=52,U13=53)</f>
        <v>#VALUE!</v>
      </c>
      <c r="AO13" s="237" t="e">
        <f>OR(U13=41,U13=42,U13=43,U13=31,U13=32,U13=33)</f>
        <v>#VALUE!</v>
      </c>
      <c r="AP13" s="237" t="e">
        <f>OR(U13=21,U13=22,U13=23,U13=11,U13=12,U13=13)</f>
        <v>#VALUE!</v>
      </c>
      <c r="AQ13" s="121" t="str">
        <f>IF(COUNTA(E13:F13:H13)&lt;3,"",(IF(AN13=TRUE,$AN$5,IF(AO13=TRUE,$AO$5,IF(AP13=TRUE,$AP$5,"Aucune action requise")))))</f>
        <v/>
      </c>
      <c r="AR13" s="237" t="e">
        <f>OR(U13=61,U13=51,U13=41,U13=31,U13=21)</f>
        <v>#VALUE!</v>
      </c>
      <c r="AS13" s="237" t="e">
        <f>OR(U13=62,U13=52,U13=42,U13=32,U13=22,U13=63,U13=53)</f>
        <v>#VALUE!</v>
      </c>
      <c r="AT13" s="237" t="e">
        <f>OR(U13=43,U13=33,U13=23,U13=34,U13=24)</f>
        <v>#VALUE!</v>
      </c>
      <c r="AU13" s="237" t="e">
        <f>OR(U13=64,U13=54,U13=44)</f>
        <v>#VALUE!</v>
      </c>
      <c r="AV13" s="121" t="str">
        <f>IF(COUNTA(E13:F13:H13)&lt;3,"",(IF(AR13=TRUE,$AR$5,IF(AS13=TRUE,$AS$5,IF(AT13=TRUE,$AT$5,IF(AU13=TRUE,$AU$5,"Aucun"))))))</f>
        <v/>
      </c>
      <c r="AW13" s="122"/>
      <c r="AX13" s="34"/>
      <c r="AY13" s="123"/>
    </row>
    <row r="14" spans="1:51" s="233" customFormat="1" ht="114" customHeight="1">
      <c r="A14" s="226"/>
      <c r="B14" s="471" t="s">
        <v>371</v>
      </c>
      <c r="C14" s="485" t="s">
        <v>372</v>
      </c>
      <c r="D14" s="486"/>
      <c r="E14" s="474"/>
      <c r="F14" s="475"/>
      <c r="G14" s="475"/>
      <c r="H14" s="476"/>
      <c r="I14" s="476"/>
      <c r="J14" s="477" t="str">
        <f t="shared" si="3"/>
        <v/>
      </c>
      <c r="K14" s="478">
        <f t="shared" ref="K14" si="34">E14*10+F14</f>
        <v>0</v>
      </c>
      <c r="L14" s="478" t="b">
        <f t="shared" ref="L14" si="35">OR(K14=31)</f>
        <v>0</v>
      </c>
      <c r="M14" s="478" t="b">
        <f t="shared" ref="M14" si="36">OR(K14=21,K14=32)</f>
        <v>0</v>
      </c>
      <c r="N14" s="478" t="b">
        <f t="shared" ref="N14" si="37">OR(K14=22,K14=33)</f>
        <v>0</v>
      </c>
      <c r="O14" s="478" t="b">
        <f t="shared" ref="O14" si="38">OR(K14=11,K14=12)</f>
        <v>0</v>
      </c>
      <c r="P14" s="478" t="b">
        <f t="shared" ref="P14" si="39">OR(K14=23,K14=34)</f>
        <v>0</v>
      </c>
      <c r="Q14" s="478" t="b">
        <f t="shared" ref="Q14" si="40">OR(K14=13,K14=14,K14=24)</f>
        <v>0</v>
      </c>
      <c r="R14" s="478" t="b">
        <f t="shared" ref="R14" si="41">OR(K14=1,K14=2,K14=3,K14=4)</f>
        <v>0</v>
      </c>
      <c r="S14" s="479" t="str">
        <f t="shared" si="0"/>
        <v/>
      </c>
      <c r="T14" s="480" t="str">
        <f t="shared" si="1"/>
        <v/>
      </c>
      <c r="U14" s="481" t="e">
        <f t="shared" si="2"/>
        <v>#VALUE!</v>
      </c>
      <c r="V14" s="478" t="e">
        <f t="shared" ref="V14" si="42">OR(U14=61,U14=62,U14=63)</f>
        <v>#VALUE!</v>
      </c>
      <c r="W14" s="478" t="e">
        <f t="shared" ref="W14" si="43">OR(U14=51,U14=52)</f>
        <v>#VALUE!</v>
      </c>
      <c r="X14" s="478" t="e">
        <f t="shared" ref="X14" si="44">OR(U14=31,U14=41,U14=42,U14=53)</f>
        <v>#VALUE!</v>
      </c>
      <c r="Y14" s="478" t="e">
        <f t="shared" ref="Y14" si="45">OR(U14=21,U14=32)</f>
        <v>#VALUE!</v>
      </c>
      <c r="Z14" s="478" t="e">
        <f t="shared" ref="Z14" si="46">AND(V14=FALSE,W14=FALSE,X14=FALSE,Y14=FALSE)</f>
        <v>#VALUE!</v>
      </c>
      <c r="AA14" s="482" t="str">
        <f>IF(COUNTA(E14:F14:H14)&lt;3,"",(IF(V14=TRUE,$V$5,IF(W14=TRUE,$W$5,IF(X14=TRUE,$X$5,IF(Y14=TRUE,$Y$5,"Non"))))))</f>
        <v/>
      </c>
      <c r="AB14" s="478" t="e">
        <f t="shared" ref="AB14" si="47">OR(U14=61,U14=62,U14=51,U14=52)</f>
        <v>#VALUE!</v>
      </c>
      <c r="AC14" s="478" t="e">
        <f t="shared" ref="AC14" si="48">OR(U14=41,U14=42)</f>
        <v>#VALUE!</v>
      </c>
      <c r="AD14" s="478" t="e">
        <f t="shared" ref="AD14" si="49">OR(U14=31,U14=32,U14=63,U14=64,U14=53,U14=54,)</f>
        <v>#VALUE!</v>
      </c>
      <c r="AE14" s="478" t="e">
        <f t="shared" ref="AE14" si="50">OR(U14=21,U14=22,)</f>
        <v>#VALUE!</v>
      </c>
      <c r="AF14" s="478" t="e">
        <f t="shared" ref="AF14" si="51">OR(U14=11,U14=12,U14=13,U14=23,)</f>
        <v>#VALUE!</v>
      </c>
      <c r="AG14" s="482" t="str">
        <f>IF(COUNTA(E14:F14:H14)&lt;3,"",(IF(AB14=TRUE,$AB$5,IF(AC14=TRUE,$AC$5,IF(AD14=TRUE,$AD$5,IF(AE14=TRUE,$AE$5,IF(AF14=TRUE,$AF$5,"Aucune")))))))</f>
        <v/>
      </c>
      <c r="AH14" s="478" t="e">
        <f t="shared" ref="AH14" si="52">OR(U14=62,U14=52,U14=42)</f>
        <v>#VALUE!</v>
      </c>
      <c r="AI14" s="478" t="e">
        <f t="shared" ref="AI14" si="53">OR(U14=63,U14=53,U14=43,U14=64,U14=54)</f>
        <v>#VALUE!</v>
      </c>
      <c r="AJ14" s="478" t="e">
        <f t="shared" ref="AJ14" si="54">OR(U14=61,U14=51,U14=41)</f>
        <v>#VALUE!</v>
      </c>
      <c r="AK14" s="478" t="e">
        <f t="shared" ref="AK14" si="55">OR(U14=44,U14=32,U14=33,U14=34)</f>
        <v>#VALUE!</v>
      </c>
      <c r="AL14" s="478" t="e">
        <f t="shared" ref="AL14" si="56">OR(U14=22,U14=23,U14=24,U14=12,U14=13,U14=14)</f>
        <v>#VALUE!</v>
      </c>
      <c r="AM14" s="482" t="str">
        <f>IF(COUNTA(E14:F14:H14)&lt;3,"",(IF(AH14=TRUE,$AH$5,IF(AI14=TRUE,$AI$5,IF(AJ14=TRUE,$AJ$5,IF(AK14=TRUE,$AK$5,IF(AL14=TRUE,$AL$5,"Aucune")))))))</f>
        <v/>
      </c>
      <c r="AN14" s="478" t="e">
        <f t="shared" ref="AN14" si="57">OR(U14=61,U14=62,U14=63,U14=51,U14=52,U14=53)</f>
        <v>#VALUE!</v>
      </c>
      <c r="AO14" s="478" t="e">
        <f t="shared" ref="AO14" si="58">OR(U14=41,U14=42,U14=43,U14=31,U14=32,U14=33)</f>
        <v>#VALUE!</v>
      </c>
      <c r="AP14" s="478" t="e">
        <f t="shared" ref="AP14" si="59">OR(U14=21,U14=22,U14=23,U14=11,U14=12,U14=13)</f>
        <v>#VALUE!</v>
      </c>
      <c r="AQ14" s="482" t="str">
        <f>IF(COUNTA(E14:F14:H14)&lt;3,"",(IF(AN14=TRUE,$AN$5,IF(AO14=TRUE,$AO$5,IF(AP14=TRUE,$AP$5,"Aucune action requise")))))</f>
        <v/>
      </c>
      <c r="AR14" s="478" t="e">
        <f t="shared" ref="AR14" si="60">OR(U14=61,U14=51,U14=41,U14=31,U14=21)</f>
        <v>#VALUE!</v>
      </c>
      <c r="AS14" s="478" t="e">
        <f t="shared" ref="AS14" si="61">OR(U14=62,U14=52,U14=42,U14=32,U14=22,U14=63,U14=53)</f>
        <v>#VALUE!</v>
      </c>
      <c r="AT14" s="478" t="e">
        <f t="shared" ref="AT14" si="62">OR(U14=43,U14=33,U14=23,U14=34,U14=24)</f>
        <v>#VALUE!</v>
      </c>
      <c r="AU14" s="478" t="e">
        <f t="shared" ref="AU14" si="63">OR(U14=64,U14=54,U14=44)</f>
        <v>#VALUE!</v>
      </c>
      <c r="AV14" s="482" t="str">
        <f>IF(COUNTA(E14:F14:H14)&lt;3,"",(IF(AR14=TRUE,$AR$5,IF(AS14=TRUE,$AS$5,IF(AT14=TRUE,$AT$5,IF(AU14=TRUE,$AU$5,"Aucun"))))))</f>
        <v/>
      </c>
      <c r="AW14" s="483"/>
      <c r="AX14" s="484"/>
      <c r="AY14" s="146"/>
    </row>
    <row r="15" spans="1:51" ht="114" customHeight="1">
      <c r="B15" s="471" t="s">
        <v>373</v>
      </c>
      <c r="C15" s="485" t="s">
        <v>374</v>
      </c>
      <c r="D15" s="486"/>
      <c r="E15" s="474"/>
      <c r="F15" s="475"/>
      <c r="G15" s="475"/>
      <c r="H15" s="476"/>
      <c r="I15" s="476"/>
      <c r="J15" s="236" t="str">
        <f t="shared" si="3"/>
        <v/>
      </c>
      <c r="K15" s="478">
        <f t="shared" ref="K15" si="64">E15*10+F15</f>
        <v>0</v>
      </c>
      <c r="L15" s="478" t="b">
        <f t="shared" ref="L15" si="65">OR(K15=31)</f>
        <v>0</v>
      </c>
      <c r="M15" s="478" t="b">
        <f t="shared" ref="M15" si="66">OR(K15=21,K15=32)</f>
        <v>0</v>
      </c>
      <c r="N15" s="478" t="b">
        <f t="shared" ref="N15" si="67">OR(K15=22,K15=33)</f>
        <v>0</v>
      </c>
      <c r="O15" s="478" t="b">
        <f t="shared" ref="O15" si="68">OR(K15=11,K15=12)</f>
        <v>0</v>
      </c>
      <c r="P15" s="478" t="b">
        <f t="shared" ref="P15" si="69">OR(K15=23,K15=34)</f>
        <v>0</v>
      </c>
      <c r="Q15" s="478" t="b">
        <f t="shared" ref="Q15" si="70">OR(K15=13,K15=14,K15=24)</f>
        <v>0</v>
      </c>
      <c r="R15" s="478" t="b">
        <f t="shared" ref="R15" si="71">OR(K15=1,K15=2,K15=3,K15=4)</f>
        <v>0</v>
      </c>
      <c r="S15" s="479" t="str">
        <f t="shared" si="0"/>
        <v/>
      </c>
      <c r="T15" s="480" t="str">
        <f t="shared" si="1"/>
        <v/>
      </c>
      <c r="U15" s="481" t="e">
        <f t="shared" si="2"/>
        <v>#VALUE!</v>
      </c>
      <c r="V15" s="478" t="e">
        <f t="shared" ref="V15" si="72">OR(U15=61,U15=62,U15=63)</f>
        <v>#VALUE!</v>
      </c>
      <c r="W15" s="478" t="e">
        <f t="shared" ref="W15" si="73">OR(U15=51,U15=52)</f>
        <v>#VALUE!</v>
      </c>
      <c r="X15" s="478" t="e">
        <f t="shared" ref="X15" si="74">OR(U15=31,U15=41,U15=42,U15=53)</f>
        <v>#VALUE!</v>
      </c>
      <c r="Y15" s="478" t="e">
        <f t="shared" ref="Y15" si="75">OR(U15=21,U15=32)</f>
        <v>#VALUE!</v>
      </c>
      <c r="Z15" s="478" t="e">
        <f t="shared" ref="Z15" si="76">AND(V15=FALSE,W15=FALSE,X15=FALSE,Y15=FALSE)</f>
        <v>#VALUE!</v>
      </c>
      <c r="AA15" s="482" t="str">
        <f>IF(COUNTA(E15:F15:H15)&lt;3,"",(IF(V15=TRUE,$V$5,IF(W15=TRUE,$W$5,IF(X15=TRUE,$X$5,IF(Y15=TRUE,$Y$5,"Non"))))))</f>
        <v/>
      </c>
      <c r="AB15" s="478" t="e">
        <f t="shared" ref="AB15" si="77">OR(U15=61,U15=62,U15=51,U15=52)</f>
        <v>#VALUE!</v>
      </c>
      <c r="AC15" s="478" t="e">
        <f t="shared" ref="AC15" si="78">OR(U15=41,U15=42)</f>
        <v>#VALUE!</v>
      </c>
      <c r="AD15" s="478" t="e">
        <f t="shared" ref="AD15" si="79">OR(U15=31,U15=32,U15=63,U15=64,U15=53,U15=54,)</f>
        <v>#VALUE!</v>
      </c>
      <c r="AE15" s="478" t="e">
        <f t="shared" ref="AE15" si="80">OR(U15=21,U15=22,)</f>
        <v>#VALUE!</v>
      </c>
      <c r="AF15" s="478" t="e">
        <f t="shared" ref="AF15" si="81">OR(U15=11,U15=12,U15=13,U15=23,)</f>
        <v>#VALUE!</v>
      </c>
      <c r="AG15" s="482" t="str">
        <f>IF(COUNTA(E15:F15:H15)&lt;3,"",(IF(AB15=TRUE,$AB$5,IF(AC15=TRUE,$AC$5,IF(AD15=TRUE,$AD$5,IF(AE15=TRUE,$AE$5,IF(AF15=TRUE,$AF$5,"Aucune")))))))</f>
        <v/>
      </c>
      <c r="AH15" s="478" t="e">
        <f t="shared" ref="AH15" si="82">OR(U15=62,U15=52,U15=42)</f>
        <v>#VALUE!</v>
      </c>
      <c r="AI15" s="478" t="e">
        <f t="shared" ref="AI15" si="83">OR(U15=63,U15=53,U15=43,U15=64,U15=54)</f>
        <v>#VALUE!</v>
      </c>
      <c r="AJ15" s="478" t="e">
        <f t="shared" ref="AJ15" si="84">OR(U15=61,U15=51,U15=41)</f>
        <v>#VALUE!</v>
      </c>
      <c r="AK15" s="478" t="e">
        <f t="shared" ref="AK15" si="85">OR(U15=44,U15=32,U15=33,U15=34)</f>
        <v>#VALUE!</v>
      </c>
      <c r="AL15" s="478" t="e">
        <f t="shared" ref="AL15" si="86">OR(U15=22,U15=23,U15=24,U15=12,U15=13,U15=14)</f>
        <v>#VALUE!</v>
      </c>
      <c r="AM15" s="482" t="str">
        <f>IF(COUNTA(E15:F15:H15)&lt;3,"",(IF(AH15=TRUE,$AH$5,IF(AI15=TRUE,$AI$5,IF(AJ15=TRUE,$AJ$5,IF(AK15=TRUE,$AK$5,IF(AL15=TRUE,$AL$5,"Aucune")))))))</f>
        <v/>
      </c>
      <c r="AN15" s="478" t="e">
        <f t="shared" ref="AN15" si="87">OR(U15=61,U15=62,U15=63,U15=51,U15=52,U15=53)</f>
        <v>#VALUE!</v>
      </c>
      <c r="AO15" s="478" t="e">
        <f t="shared" ref="AO15" si="88">OR(U15=41,U15=42,U15=43,U15=31,U15=32,U15=33)</f>
        <v>#VALUE!</v>
      </c>
      <c r="AP15" s="478" t="e">
        <f t="shared" ref="AP15" si="89">OR(U15=21,U15=22,U15=23,U15=11,U15=12,U15=13)</f>
        <v>#VALUE!</v>
      </c>
      <c r="AQ15" s="482" t="str">
        <f>IF(COUNTA(E15:F15:H15)&lt;3,"",(IF(AN15=TRUE,$AN$5,IF(AO15=TRUE,$AO$5,IF(AP15=TRUE,$AP$5,"Aucune action requise")))))</f>
        <v/>
      </c>
      <c r="AR15" s="478" t="e">
        <f t="shared" ref="AR15" si="90">OR(U15=61,U15=51,U15=41,U15=31,U15=21)</f>
        <v>#VALUE!</v>
      </c>
      <c r="AS15" s="478" t="e">
        <f t="shared" ref="AS15" si="91">OR(U15=62,U15=52,U15=42,U15=32,U15=22,U15=63,U15=53)</f>
        <v>#VALUE!</v>
      </c>
      <c r="AT15" s="478" t="e">
        <f t="shared" ref="AT15" si="92">OR(U15=43,U15=33,U15=23,U15=34,U15=24)</f>
        <v>#VALUE!</v>
      </c>
      <c r="AU15" s="478" t="e">
        <f t="shared" ref="AU15" si="93">OR(U15=64,U15=54,U15=44)</f>
        <v>#VALUE!</v>
      </c>
      <c r="AV15" s="482" t="str">
        <f>IF(COUNTA(E15:F15:H15)&lt;3,"",(IF(AR15=TRUE,$AR$5,IF(AS15=TRUE,$AS$5,IF(AT15=TRUE,$AT$5,IF(AU15=TRUE,$AU$5,"Aucun"))))))</f>
        <v/>
      </c>
      <c r="AW15" s="483"/>
      <c r="AX15" s="484"/>
      <c r="AY15" s="146"/>
    </row>
    <row r="16" spans="1:51" ht="114" customHeight="1" thickBot="1">
      <c r="B16" s="285" t="s">
        <v>375</v>
      </c>
      <c r="C16" s="167" t="s">
        <v>376</v>
      </c>
      <c r="D16" s="74"/>
      <c r="E16" s="75"/>
      <c r="F16" s="76"/>
      <c r="G16" s="76"/>
      <c r="H16" s="77"/>
      <c r="I16" s="417"/>
      <c r="J16" s="236" t="str">
        <f t="shared" si="3"/>
        <v/>
      </c>
      <c r="K16" s="418">
        <f>E16*10+F16</f>
        <v>0</v>
      </c>
      <c r="L16" s="418" t="b">
        <f>OR(K16=31)</f>
        <v>0</v>
      </c>
      <c r="M16" s="418" t="b">
        <f>OR(K16=21,K16=32)</f>
        <v>0</v>
      </c>
      <c r="N16" s="418" t="b">
        <f>OR(K16=22,K16=33)</f>
        <v>0</v>
      </c>
      <c r="O16" s="418" t="b">
        <f>OR(K16=11,K16=12)</f>
        <v>0</v>
      </c>
      <c r="P16" s="418" t="b">
        <f>OR(K16=23,K16=34)</f>
        <v>0</v>
      </c>
      <c r="Q16" s="418" t="b">
        <f>OR(K16=13,K16=14,K16=24)</f>
        <v>0</v>
      </c>
      <c r="R16" s="418" t="b">
        <f>OR(K16=1,K16=2,K16=3,K16=4)</f>
        <v>0</v>
      </c>
      <c r="S16" s="419" t="str">
        <f t="shared" si="0"/>
        <v/>
      </c>
      <c r="T16" s="420" t="str">
        <f t="shared" si="1"/>
        <v/>
      </c>
      <c r="U16" s="421" t="e">
        <f t="shared" si="2"/>
        <v>#VALUE!</v>
      </c>
      <c r="V16" s="418" t="e">
        <f>OR(U16=61,U16=62,U16=63)</f>
        <v>#VALUE!</v>
      </c>
      <c r="W16" s="418" t="e">
        <f>OR(U16=51,U16=52)</f>
        <v>#VALUE!</v>
      </c>
      <c r="X16" s="418" t="e">
        <f>OR(U16=31,U16=41,U16=42,U16=53)</f>
        <v>#VALUE!</v>
      </c>
      <c r="Y16" s="418" t="e">
        <f>OR(U16=21,U16=32)</f>
        <v>#VALUE!</v>
      </c>
      <c r="Z16" s="418" t="e">
        <f>AND(V16=FALSE,W16=FALSE,X16=FALSE,Y16=FALSE)</f>
        <v>#VALUE!</v>
      </c>
      <c r="AA16" s="422" t="str">
        <f>IF(COUNTA(E16:F16:H16)&lt;3,"",(IF(V16=TRUE,$V$5,IF(W16=TRUE,$W$5,IF(X16=TRUE,$X$5,IF(Y16=TRUE,$Y$5,"Non"))))))</f>
        <v/>
      </c>
      <c r="AB16" s="418" t="e">
        <f>OR(U16=61,U16=62,U16=51,U16=52)</f>
        <v>#VALUE!</v>
      </c>
      <c r="AC16" s="418" t="e">
        <f>OR(U16=41,U16=42)</f>
        <v>#VALUE!</v>
      </c>
      <c r="AD16" s="418" t="e">
        <f>OR(U16=31,U16=32,U16=63,U16=64,U16=53,U16=54,)</f>
        <v>#VALUE!</v>
      </c>
      <c r="AE16" s="418" t="e">
        <f>OR(U16=21,U16=22,)</f>
        <v>#VALUE!</v>
      </c>
      <c r="AF16" s="418" t="e">
        <f>OR(U16=11,U16=12,U16=13,U16=23,)</f>
        <v>#VALUE!</v>
      </c>
      <c r="AG16" s="422" t="str">
        <f>IF(COUNTA(E16:F16:H16)&lt;3,"",(IF(AB16=TRUE,$AB$5,IF(AC16=TRUE,$AC$5,IF(AD16=TRUE,$AD$5,IF(AE16=TRUE,$AE$5,IF(AF16=TRUE,$AF$5,"Aucune")))))))</f>
        <v/>
      </c>
      <c r="AH16" s="418" t="e">
        <f>OR(U16=62,U16=52,U16=42)</f>
        <v>#VALUE!</v>
      </c>
      <c r="AI16" s="418" t="e">
        <f>OR(U16=63,U16=53,U16=43,U16=64,U16=54)</f>
        <v>#VALUE!</v>
      </c>
      <c r="AJ16" s="418" t="e">
        <f>OR(U16=61,U16=51,U16=41)</f>
        <v>#VALUE!</v>
      </c>
      <c r="AK16" s="418" t="e">
        <f>OR(U16=44,U16=32,U16=33,U16=34)</f>
        <v>#VALUE!</v>
      </c>
      <c r="AL16" s="418" t="e">
        <f>OR(U16=22,U16=23,U16=24,U16=12,U16=13,U16=14)</f>
        <v>#VALUE!</v>
      </c>
      <c r="AM16" s="422" t="str">
        <f>IF(COUNTA(E16:F16:H16)&lt;3,"",(IF(AH16=TRUE,$AH$5,IF(AI16=TRUE,$AI$5,IF(AJ16=TRUE,$AJ$5,IF(AK16=TRUE,$AK$5,IF(AL16=TRUE,$AL$5,"Aucune")))))))</f>
        <v/>
      </c>
      <c r="AN16" s="418" t="e">
        <f>OR(U16=61,U16=62,U16=63,U16=51,U16=52,U16=53)</f>
        <v>#VALUE!</v>
      </c>
      <c r="AO16" s="418" t="e">
        <f>OR(U16=41,U16=42,U16=43,U16=31,U16=32,U16=33)</f>
        <v>#VALUE!</v>
      </c>
      <c r="AP16" s="418" t="e">
        <f>OR(U16=21,U16=22,U16=23,U16=11,U16=12,U16=13)</f>
        <v>#VALUE!</v>
      </c>
      <c r="AQ16" s="422" t="str">
        <f>IF(COUNTA(E16:F16:H16)&lt;3,"",(IF(AN16=TRUE,$AN$5,IF(AO16=TRUE,$AO$5,IF(AP16=TRUE,$AP$5,"Aucune action requise")))))</f>
        <v/>
      </c>
      <c r="AR16" s="418" t="e">
        <f>OR(U16=61,U16=51,U16=41,U16=31,U16=21)</f>
        <v>#VALUE!</v>
      </c>
      <c r="AS16" s="418" t="e">
        <f>OR(U16=62,U16=52,U16=42,U16=32,U16=22,U16=63,U16=53)</f>
        <v>#VALUE!</v>
      </c>
      <c r="AT16" s="418" t="e">
        <f>OR(U16=43,U16=33,U16=23,U16=34,U16=24)</f>
        <v>#VALUE!</v>
      </c>
      <c r="AU16" s="418" t="e">
        <f>OR(U16=64,U16=54,U16=44)</f>
        <v>#VALUE!</v>
      </c>
      <c r="AV16" s="422" t="str">
        <f>IF(COUNTA(E16:F16:H16)&lt;3,"",(IF(AR16=TRUE,$AR$5,IF(AS16=TRUE,$AS$5,IF(AT16=TRUE,$AT$5,IF(AU16=TRUE,$AU$5,"Aucun"))))))</f>
        <v/>
      </c>
      <c r="AW16" s="423"/>
      <c r="AX16" s="424"/>
      <c r="AY16" s="193"/>
    </row>
    <row r="17" spans="2:51" ht="114" customHeight="1">
      <c r="B17" s="469" t="s">
        <v>377</v>
      </c>
      <c r="C17" s="496" t="s">
        <v>378</v>
      </c>
      <c r="D17" s="493"/>
      <c r="E17" s="429"/>
      <c r="F17" s="430"/>
      <c r="G17" s="430"/>
      <c r="H17" s="431"/>
      <c r="I17" s="431"/>
      <c r="J17" s="236" t="str">
        <f t="shared" si="3"/>
        <v/>
      </c>
      <c r="K17" s="433">
        <f t="shared" ref="K17:K18" si="94">E17*10+F17</f>
        <v>0</v>
      </c>
      <c r="L17" s="433" t="b">
        <f t="shared" ref="L17:L18" si="95">OR(K17=31)</f>
        <v>0</v>
      </c>
      <c r="M17" s="433" t="b">
        <f t="shared" ref="M17:M18" si="96">OR(K17=21,K17=32)</f>
        <v>0</v>
      </c>
      <c r="N17" s="433" t="b">
        <f t="shared" ref="N17:N18" si="97">OR(K17=22,K17=33)</f>
        <v>0</v>
      </c>
      <c r="O17" s="433" t="b">
        <f t="shared" ref="O17:O18" si="98">OR(K17=11,K17=12)</f>
        <v>0</v>
      </c>
      <c r="P17" s="433" t="b">
        <f t="shared" ref="P17:P18" si="99">OR(K17=23,K17=34)</f>
        <v>0</v>
      </c>
      <c r="Q17" s="433" t="b">
        <f t="shared" ref="Q17:Q18" si="100">OR(K17=13,K17=14,K17=24)</f>
        <v>0</v>
      </c>
      <c r="R17" s="433" t="b">
        <f t="shared" ref="R17:R18" si="101">OR(K17=1,K17=2,K17=3,K17=4)</f>
        <v>0</v>
      </c>
      <c r="S17" s="434" t="str">
        <f t="shared" si="0"/>
        <v/>
      </c>
      <c r="T17" s="435" t="str">
        <f t="shared" si="1"/>
        <v/>
      </c>
      <c r="U17" s="436" t="e">
        <f t="shared" si="2"/>
        <v>#VALUE!</v>
      </c>
      <c r="V17" s="433" t="e">
        <f t="shared" ref="V17:V18" si="102">OR(U17=61,U17=62,U17=63)</f>
        <v>#VALUE!</v>
      </c>
      <c r="W17" s="433" t="e">
        <f t="shared" ref="W17:W18" si="103">OR(U17=51,U17=52)</f>
        <v>#VALUE!</v>
      </c>
      <c r="X17" s="433" t="e">
        <f t="shared" ref="X17:X18" si="104">OR(U17=31,U17=41,U17=42,U17=53)</f>
        <v>#VALUE!</v>
      </c>
      <c r="Y17" s="433" t="e">
        <f t="shared" ref="Y17:Y18" si="105">OR(U17=21,U17=32)</f>
        <v>#VALUE!</v>
      </c>
      <c r="Z17" s="433" t="e">
        <f t="shared" ref="Z17:Z18" si="106">AND(V17=FALSE,W17=FALSE,X17=FALSE,Y17=FALSE)</f>
        <v>#VALUE!</v>
      </c>
      <c r="AA17" s="437" t="str">
        <f>IF(COUNTA(E17:F17:H17)&lt;3,"",(IF(V17=TRUE,$V$5,IF(W17=TRUE,$W$5,IF(X17=TRUE,$X$5,IF(Y17=TRUE,$Y$5,"Non"))))))</f>
        <v/>
      </c>
      <c r="AB17" s="433" t="e">
        <f t="shared" ref="AB17:AB18" si="107">OR(U17=61,U17=62,U17=51,U17=52)</f>
        <v>#VALUE!</v>
      </c>
      <c r="AC17" s="433" t="e">
        <f t="shared" ref="AC17:AC18" si="108">OR(U17=41,U17=42)</f>
        <v>#VALUE!</v>
      </c>
      <c r="AD17" s="433" t="e">
        <f t="shared" ref="AD17:AD18" si="109">OR(U17=31,U17=32,U17=63,U17=64,U17=53,U17=54,)</f>
        <v>#VALUE!</v>
      </c>
      <c r="AE17" s="433" t="e">
        <f t="shared" ref="AE17:AE18" si="110">OR(U17=21,U17=22,)</f>
        <v>#VALUE!</v>
      </c>
      <c r="AF17" s="433" t="e">
        <f t="shared" ref="AF17:AF18" si="111">OR(U17=11,U17=12,U17=13,U17=23,)</f>
        <v>#VALUE!</v>
      </c>
      <c r="AG17" s="437" t="str">
        <f>IF(COUNTA(E17:F17:H17)&lt;3,"",(IF(AB17=TRUE,$AB$5,IF(AC17=TRUE,$AC$5,IF(AD17=TRUE,$AD$5,IF(AE17=TRUE,$AE$5,IF(AF17=TRUE,$AF$5,"Aucune")))))))</f>
        <v/>
      </c>
      <c r="AH17" s="433" t="e">
        <f t="shared" ref="AH17:AH18" si="112">OR(U17=62,U17=52,U17=42)</f>
        <v>#VALUE!</v>
      </c>
      <c r="AI17" s="433" t="e">
        <f t="shared" ref="AI17:AI18" si="113">OR(U17=63,U17=53,U17=43,U17=64,U17=54)</f>
        <v>#VALUE!</v>
      </c>
      <c r="AJ17" s="433" t="e">
        <f t="shared" ref="AJ17:AJ18" si="114">OR(U17=61,U17=51,U17=41)</f>
        <v>#VALUE!</v>
      </c>
      <c r="AK17" s="433" t="e">
        <f t="shared" ref="AK17:AK18" si="115">OR(U17=44,U17=32,U17=33,U17=34)</f>
        <v>#VALUE!</v>
      </c>
      <c r="AL17" s="433" t="e">
        <f t="shared" ref="AL17:AL18" si="116">OR(U17=22,U17=23,U17=24,U17=12,U17=13,U17=14)</f>
        <v>#VALUE!</v>
      </c>
      <c r="AM17" s="437" t="str">
        <f>IF(COUNTA(E17:F17:H17)&lt;3,"",(IF(AH17=TRUE,$AH$5,IF(AI17=TRUE,$AI$5,IF(AJ17=TRUE,$AJ$5,IF(AK17=TRUE,$AK$5,IF(AL17=TRUE,$AL$5,"Aucune")))))))</f>
        <v/>
      </c>
      <c r="AN17" s="433" t="e">
        <f t="shared" ref="AN17:AN18" si="117">OR(U17=61,U17=62,U17=63,U17=51,U17=52,U17=53)</f>
        <v>#VALUE!</v>
      </c>
      <c r="AO17" s="433" t="e">
        <f t="shared" ref="AO17:AO18" si="118">OR(U17=41,U17=42,U17=43,U17=31,U17=32,U17=33)</f>
        <v>#VALUE!</v>
      </c>
      <c r="AP17" s="433" t="e">
        <f t="shared" ref="AP17:AP18" si="119">OR(U17=21,U17=22,U17=23,U17=11,U17=12,U17=13)</f>
        <v>#VALUE!</v>
      </c>
      <c r="AQ17" s="437" t="str">
        <f>IF(COUNTA(E17:F17:H17)&lt;3,"",(IF(AN17=TRUE,$AN$5,IF(AO17=TRUE,$AO$5,IF(AP17=TRUE,$AP$5,"Aucune action requise")))))</f>
        <v/>
      </c>
      <c r="AR17" s="433" t="e">
        <f t="shared" ref="AR17:AR18" si="120">OR(U17=61,U17=51,U17=41,U17=31,U17=21)</f>
        <v>#VALUE!</v>
      </c>
      <c r="AS17" s="433" t="e">
        <f t="shared" ref="AS17:AS18" si="121">OR(U17=62,U17=52,U17=42,U17=32,U17=22,U17=63,U17=53)</f>
        <v>#VALUE!</v>
      </c>
      <c r="AT17" s="433" t="e">
        <f t="shared" ref="AT17:AT18" si="122">OR(U17=43,U17=33,U17=23,U17=34,U17=24)</f>
        <v>#VALUE!</v>
      </c>
      <c r="AU17" s="433" t="e">
        <f t="shared" ref="AU17:AU18" si="123">OR(U17=64,U17=54,U17=44)</f>
        <v>#VALUE!</v>
      </c>
      <c r="AV17" s="437" t="str">
        <f>IF(COUNTA(E17:F17:H17)&lt;3,"",(IF(AR17=TRUE,$AR$5,IF(AS17=TRUE,$AS$5,IF(AT17=TRUE,$AT$5,IF(AU17=TRUE,$AU$5,"Aucun"))))))</f>
        <v/>
      </c>
      <c r="AW17" s="438"/>
      <c r="AX17" s="439"/>
      <c r="AY17" s="136"/>
    </row>
    <row r="18" spans="2:51" ht="114" customHeight="1" thickBot="1">
      <c r="B18" s="455" t="s">
        <v>379</v>
      </c>
      <c r="C18" s="487" t="s">
        <v>380</v>
      </c>
      <c r="D18" s="488"/>
      <c r="E18" s="443"/>
      <c r="F18" s="444"/>
      <c r="G18" s="444"/>
      <c r="H18" s="445"/>
      <c r="I18" s="445"/>
      <c r="J18" s="477" t="str">
        <f t="shared" si="3"/>
        <v/>
      </c>
      <c r="K18" s="447">
        <f t="shared" si="94"/>
        <v>0</v>
      </c>
      <c r="L18" s="447" t="b">
        <f t="shared" si="95"/>
        <v>0</v>
      </c>
      <c r="M18" s="447" t="b">
        <f t="shared" si="96"/>
        <v>0</v>
      </c>
      <c r="N18" s="447" t="b">
        <f t="shared" si="97"/>
        <v>0</v>
      </c>
      <c r="O18" s="447" t="b">
        <f t="shared" si="98"/>
        <v>0</v>
      </c>
      <c r="P18" s="447" t="b">
        <f t="shared" si="99"/>
        <v>0</v>
      </c>
      <c r="Q18" s="447" t="b">
        <f t="shared" si="100"/>
        <v>0</v>
      </c>
      <c r="R18" s="447" t="b">
        <f t="shared" si="101"/>
        <v>0</v>
      </c>
      <c r="S18" s="448" t="str">
        <f t="shared" si="0"/>
        <v/>
      </c>
      <c r="T18" s="449" t="str">
        <f t="shared" si="1"/>
        <v/>
      </c>
      <c r="U18" s="450" t="e">
        <f t="shared" si="2"/>
        <v>#VALUE!</v>
      </c>
      <c r="V18" s="447" t="e">
        <f t="shared" si="102"/>
        <v>#VALUE!</v>
      </c>
      <c r="W18" s="447" t="e">
        <f t="shared" si="103"/>
        <v>#VALUE!</v>
      </c>
      <c r="X18" s="447" t="e">
        <f t="shared" si="104"/>
        <v>#VALUE!</v>
      </c>
      <c r="Y18" s="447" t="e">
        <f t="shared" si="105"/>
        <v>#VALUE!</v>
      </c>
      <c r="Z18" s="447" t="e">
        <f t="shared" si="106"/>
        <v>#VALUE!</v>
      </c>
      <c r="AA18" s="451" t="str">
        <f>IF(COUNTA(E18:F18:H18)&lt;3,"",(IF(V18=TRUE,$V$5,IF(W18=TRUE,$W$5,IF(X18=TRUE,$X$5,IF(Y18=TRUE,$Y$5,"Non"))))))</f>
        <v/>
      </c>
      <c r="AB18" s="447" t="e">
        <f t="shared" si="107"/>
        <v>#VALUE!</v>
      </c>
      <c r="AC18" s="447" t="e">
        <f t="shared" si="108"/>
        <v>#VALUE!</v>
      </c>
      <c r="AD18" s="447" t="e">
        <f t="shared" si="109"/>
        <v>#VALUE!</v>
      </c>
      <c r="AE18" s="447" t="e">
        <f t="shared" si="110"/>
        <v>#VALUE!</v>
      </c>
      <c r="AF18" s="447" t="e">
        <f t="shared" si="111"/>
        <v>#VALUE!</v>
      </c>
      <c r="AG18" s="451" t="str">
        <f>IF(COUNTA(E18:F18:H18)&lt;3,"",(IF(AB18=TRUE,$AB$5,IF(AC18=TRUE,$AC$5,IF(AD18=TRUE,$AD$5,IF(AE18=TRUE,$AE$5,IF(AF18=TRUE,$AF$5,"Aucune")))))))</f>
        <v/>
      </c>
      <c r="AH18" s="447" t="e">
        <f t="shared" si="112"/>
        <v>#VALUE!</v>
      </c>
      <c r="AI18" s="447" t="e">
        <f t="shared" si="113"/>
        <v>#VALUE!</v>
      </c>
      <c r="AJ18" s="447" t="e">
        <f t="shared" si="114"/>
        <v>#VALUE!</v>
      </c>
      <c r="AK18" s="447" t="e">
        <f t="shared" si="115"/>
        <v>#VALUE!</v>
      </c>
      <c r="AL18" s="447" t="e">
        <f t="shared" si="116"/>
        <v>#VALUE!</v>
      </c>
      <c r="AM18" s="451" t="str">
        <f>IF(COUNTA(E18:F18:H18)&lt;3,"",(IF(AH18=TRUE,$AH$5,IF(AI18=TRUE,$AI$5,IF(AJ18=TRUE,$AJ$5,IF(AK18=TRUE,$AK$5,IF(AL18=TRUE,$AL$5,"Aucune")))))))</f>
        <v/>
      </c>
      <c r="AN18" s="447" t="e">
        <f t="shared" si="117"/>
        <v>#VALUE!</v>
      </c>
      <c r="AO18" s="447" t="e">
        <f t="shared" si="118"/>
        <v>#VALUE!</v>
      </c>
      <c r="AP18" s="447" t="e">
        <f t="shared" si="119"/>
        <v>#VALUE!</v>
      </c>
      <c r="AQ18" s="451" t="str">
        <f>IF(COUNTA(E18:F18:H18)&lt;3,"",(IF(AN18=TRUE,$AN$5,IF(AO18=TRUE,$AO$5,IF(AP18=TRUE,$AP$5,"Aucune action requise")))))</f>
        <v/>
      </c>
      <c r="AR18" s="447" t="e">
        <f t="shared" si="120"/>
        <v>#VALUE!</v>
      </c>
      <c r="AS18" s="447" t="e">
        <f t="shared" si="121"/>
        <v>#VALUE!</v>
      </c>
      <c r="AT18" s="447" t="e">
        <f t="shared" si="122"/>
        <v>#VALUE!</v>
      </c>
      <c r="AU18" s="447" t="e">
        <f t="shared" si="123"/>
        <v>#VALUE!</v>
      </c>
      <c r="AV18" s="451" t="str">
        <f>IF(COUNTA(E18:F18:H18)&lt;3,"",(IF(AR18=TRUE,$AR$5,IF(AS18=TRUE,$AS$5,IF(AT18=TRUE,$AT$5,IF(AU18=TRUE,$AU$5,"Aucun"))))))</f>
        <v/>
      </c>
      <c r="AW18" s="452"/>
      <c r="AX18" s="453"/>
      <c r="AY18" s="152"/>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4499" priority="446">
      <formula>FIND("Agir",B4)</formula>
    </cfRule>
    <cfRule type="expression" dxfId="4498" priority="445" stopIfTrue="1">
      <formula>ISTEXT(A4)</formula>
    </cfRule>
    <cfRule type="expression" dxfId="4497" priority="447">
      <formula>FIND("Réagir",B4)</formula>
    </cfRule>
  </conditionalFormatting>
  <conditionalFormatting sqref="A4">
    <cfRule type="expression" dxfId="4496" priority="442" stopIfTrue="1">
      <formula>ISTEXT(A4)</formula>
    </cfRule>
    <cfRule type="expression" dxfId="4495" priority="441">
      <formula>FIND("Réagir",B4)</formula>
    </cfRule>
    <cfRule type="expression" dxfId="4494" priority="439" stopIfTrue="1">
      <formula>ISTEXT(A4)</formula>
    </cfRule>
    <cfRule type="expression" dxfId="4493" priority="440">
      <formula>FIND("Agir",B4)</formula>
    </cfRule>
    <cfRule type="expression" dxfId="4492" priority="443">
      <formula>FIND("Agir",B4)</formula>
    </cfRule>
    <cfRule type="expression" dxfId="4491" priority="444">
      <formula>FIND("Réagir",B4)</formula>
    </cfRule>
  </conditionalFormatting>
  <conditionalFormatting sqref="D7:D14">
    <cfRule type="expression" dxfId="4490" priority="382">
      <formula>FIND("Conforter",F7)</formula>
    </cfRule>
    <cfRule type="expression" dxfId="4489" priority="381" stopIfTrue="1">
      <formula>ISTEXT(D7)</formula>
    </cfRule>
    <cfRule type="expression" dxfId="4488" priority="387">
      <formula>FIND("Réagir",E7)</formula>
    </cfRule>
    <cfRule type="expression" dxfId="4487" priority="385" stopIfTrue="1">
      <formula>ISTEXT(D7)</formula>
    </cfRule>
    <cfRule type="expression" dxfId="4486" priority="386">
      <formula>FIND("Agir",E7)</formula>
    </cfRule>
  </conditionalFormatting>
  <conditionalFormatting sqref="D8:D14">
    <cfRule type="expression" dxfId="4485" priority="310">
      <formula>FIND("Conforter",F8)</formula>
    </cfRule>
  </conditionalFormatting>
  <conditionalFormatting sqref="D8:D15">
    <cfRule type="expression" dxfId="4484" priority="257" stopIfTrue="1">
      <formula>ISTEXT(D8)</formula>
    </cfRule>
  </conditionalFormatting>
  <conditionalFormatting sqref="D9:D13">
    <cfRule type="expression" dxfId="4483" priority="79">
      <formula>FIND("Conforter",F9)</formula>
    </cfRule>
    <cfRule type="expression" dxfId="4482" priority="78" stopIfTrue="1">
      <formula>ISTEXT(D9)</formula>
    </cfRule>
  </conditionalFormatting>
  <conditionalFormatting sqref="D15">
    <cfRule type="expression" dxfId="4481" priority="259">
      <formula>FIND("Réagir",E15)</formula>
    </cfRule>
    <cfRule type="expression" dxfId="4480" priority="254">
      <formula>FIND("Conforter",F15)</formula>
    </cfRule>
    <cfRule type="expression" dxfId="4479" priority="255" stopIfTrue="1">
      <formula>ISTEXT(D15)</formula>
    </cfRule>
    <cfRule type="expression" dxfId="4478" priority="256">
      <formula>FIND("Conforter",F15)</formula>
    </cfRule>
    <cfRule type="expression" dxfId="4477" priority="258">
      <formula>FIND("Agir",E15)</formula>
    </cfRule>
  </conditionalFormatting>
  <conditionalFormatting sqref="D15:D16">
    <cfRule type="expression" dxfId="4476" priority="53" stopIfTrue="1">
      <formula>ISTEXT(D15)</formula>
    </cfRule>
  </conditionalFormatting>
  <conditionalFormatting sqref="D16">
    <cfRule type="expression" dxfId="4475" priority="55">
      <formula>FIND("Réagir",E16)</formula>
    </cfRule>
    <cfRule type="expression" dxfId="4474" priority="51" stopIfTrue="1">
      <formula>ISTEXT(D16)</formula>
    </cfRule>
    <cfRule type="expression" dxfId="4473" priority="52">
      <formula>FIND("Conforter",F16)</formula>
    </cfRule>
    <cfRule type="expression" dxfId="4472" priority="54">
      <formula>FIND("Agir",E16)</formula>
    </cfRule>
  </conditionalFormatting>
  <conditionalFormatting sqref="D17">
    <cfRule type="expression" dxfId="4471" priority="193">
      <formula>FIND("Réagir",E17)</formula>
    </cfRule>
    <cfRule type="expression" dxfId="4470" priority="192">
      <formula>FIND("Agir",E17)</formula>
    </cfRule>
    <cfRule type="expression" dxfId="4469" priority="191" stopIfTrue="1">
      <formula>ISTEXT(D17)</formula>
    </cfRule>
    <cfRule type="expression" dxfId="4468" priority="189" stopIfTrue="1">
      <formula>ISTEXT(D17)</formula>
    </cfRule>
    <cfRule type="expression" dxfId="4467" priority="190">
      <formula>FIND("Conforter",F17)</formula>
    </cfRule>
    <cfRule type="expression" dxfId="4466" priority="188">
      <formula>FIND("Conforter",F17)</formula>
    </cfRule>
  </conditionalFormatting>
  <conditionalFormatting sqref="D17:D18">
    <cfRule type="expression" dxfId="4465" priority="125" stopIfTrue="1">
      <formula>ISTEXT(D17)</formula>
    </cfRule>
  </conditionalFormatting>
  <conditionalFormatting sqref="D18">
    <cfRule type="expression" dxfId="4464" priority="127">
      <formula>FIND("Réagir",E18)</formula>
    </cfRule>
    <cfRule type="expression" dxfId="4463" priority="126">
      <formula>FIND("Agir",E18)</formula>
    </cfRule>
    <cfRule type="expression" dxfId="4462" priority="124">
      <formula>FIND("Conforter",F18)</formula>
    </cfRule>
    <cfRule type="expression" dxfId="4461" priority="123" stopIfTrue="1">
      <formula>ISTEXT(D18)</formula>
    </cfRule>
    <cfRule type="expression" dxfId="4460" priority="122">
      <formula>FIND("Conforter",F18)</formula>
    </cfRule>
    <cfRule type="expression" dxfId="4459" priority="121" stopIfTrue="1">
      <formula>ISTEXT(D18)</formula>
    </cfRule>
  </conditionalFormatting>
  <conditionalFormatting sqref="F7:F14">
    <cfRule type="expression" dxfId="4458" priority="435">
      <formula>FIND("Conforter",I7)</formula>
    </cfRule>
  </conditionalFormatting>
  <conditionalFormatting sqref="F15">
    <cfRule type="expression" dxfId="4457" priority="279">
      <formula>FIND("Conforter",I15)</formula>
    </cfRule>
  </conditionalFormatting>
  <conditionalFormatting sqref="F16">
    <cfRule type="expression" dxfId="4456" priority="69">
      <formula>FIND("Conforter",I16)</formula>
    </cfRule>
  </conditionalFormatting>
  <conditionalFormatting sqref="F17">
    <cfRule type="expression" dxfId="4455" priority="213">
      <formula>FIND("Conforter",I17)</formula>
    </cfRule>
  </conditionalFormatting>
  <conditionalFormatting sqref="F18">
    <cfRule type="expression" dxfId="4454" priority="147">
      <formula>FIND("Conforter",I18)</formula>
    </cfRule>
  </conditionalFormatting>
  <conditionalFormatting sqref="F7:G14">
    <cfRule type="expression" dxfId="4453" priority="431" stopIfTrue="1">
      <formula>ISTEXT(F7)</formula>
    </cfRule>
  </conditionalFormatting>
  <conditionalFormatting sqref="F15:G15">
    <cfRule type="expression" dxfId="4452" priority="275" stopIfTrue="1">
      <formula>ISTEXT(F15)</formula>
    </cfRule>
  </conditionalFormatting>
  <conditionalFormatting sqref="F16:G16">
    <cfRule type="expression" dxfId="4451" priority="65" stopIfTrue="1">
      <formula>ISTEXT(F16)</formula>
    </cfRule>
  </conditionalFormatting>
  <conditionalFormatting sqref="F17:G17">
    <cfRule type="expression" dxfId="4450" priority="209" stopIfTrue="1">
      <formula>ISTEXT(F17)</formula>
    </cfRule>
  </conditionalFormatting>
  <conditionalFormatting sqref="F18:G18">
    <cfRule type="expression" dxfId="4449" priority="143" stopIfTrue="1">
      <formula>ISTEXT(F18)</formula>
    </cfRule>
  </conditionalFormatting>
  <conditionalFormatting sqref="G7:G14">
    <cfRule type="expression" dxfId="4448" priority="432">
      <formula>FIND("Agir",I7)</formula>
    </cfRule>
    <cfRule type="expression" dxfId="4447" priority="433">
      <formula>FIND("Réagir",I7)</formula>
    </cfRule>
  </conditionalFormatting>
  <conditionalFormatting sqref="G15">
    <cfRule type="expression" dxfId="4446" priority="277">
      <formula>FIND("Réagir",I15)</formula>
    </cfRule>
    <cfRule type="expression" dxfId="4445" priority="276">
      <formula>FIND("Agir",I15)</formula>
    </cfRule>
  </conditionalFormatting>
  <conditionalFormatting sqref="G16">
    <cfRule type="expression" dxfId="4444" priority="67">
      <formula>FIND("Réagir",I16)</formula>
    </cfRule>
    <cfRule type="expression" dxfId="4443" priority="66">
      <formula>FIND("Agir",I16)</formula>
    </cfRule>
  </conditionalFormatting>
  <conditionalFormatting sqref="G17">
    <cfRule type="expression" dxfId="4442" priority="211">
      <formula>FIND("Réagir",I17)</formula>
    </cfRule>
    <cfRule type="expression" dxfId="4441" priority="210">
      <formula>FIND("Agir",I17)</formula>
    </cfRule>
  </conditionalFormatting>
  <conditionalFormatting sqref="G18">
    <cfRule type="expression" dxfId="4440" priority="145">
      <formula>FIND("Réagir",I18)</formula>
    </cfRule>
    <cfRule type="expression" dxfId="4439" priority="144">
      <formula>FIND("Agir",I18)</formula>
    </cfRule>
  </conditionalFormatting>
  <conditionalFormatting sqref="G7:H14">
    <cfRule type="expression" dxfId="4438" priority="429" stopIfTrue="1">
      <formula>ISTEXT(G7)</formula>
    </cfRule>
    <cfRule type="expression" dxfId="4437" priority="430">
      <formula>FIND("Conforter",J7)</formula>
    </cfRule>
  </conditionalFormatting>
  <conditionalFormatting sqref="G8:H10">
    <cfRule type="expression" dxfId="4436" priority="292">
      <formula>FIND("Conforter",J8)</formula>
    </cfRule>
  </conditionalFormatting>
  <conditionalFormatting sqref="G9:H14">
    <cfRule type="expression" dxfId="4435" priority="399">
      <formula>FIND("Conforter",J9)</formula>
    </cfRule>
  </conditionalFormatting>
  <conditionalFormatting sqref="G15:H15">
    <cfRule type="expression" dxfId="4434" priority="274">
      <formula>FIND("Conforter",J15)</formula>
    </cfRule>
  </conditionalFormatting>
  <conditionalFormatting sqref="G15:H16">
    <cfRule type="expression" dxfId="4433" priority="64">
      <formula>FIND("Conforter",J15)</formula>
    </cfRule>
  </conditionalFormatting>
  <conditionalFormatting sqref="G15:H18">
    <cfRule type="expression" dxfId="4432" priority="63" stopIfTrue="1">
      <formula>ISTEXT(G15)</formula>
    </cfRule>
  </conditionalFormatting>
  <conditionalFormatting sqref="G17:H17">
    <cfRule type="expression" dxfId="4431" priority="208">
      <formula>FIND("Conforter",J17)</formula>
    </cfRule>
  </conditionalFormatting>
  <conditionalFormatting sqref="G17:H18">
    <cfRule type="expression" dxfId="4430" priority="142">
      <formula>FIND("Conforter",J17)</formula>
    </cfRule>
  </conditionalFormatting>
  <conditionalFormatting sqref="G18:H18">
    <cfRule type="expression" dxfId="4429" priority="136">
      <formula>FIND("Conforter",J18)</formula>
    </cfRule>
  </conditionalFormatting>
  <conditionalFormatting sqref="G8:I10">
    <cfRule type="expression" dxfId="4428" priority="291" stopIfTrue="1">
      <formula>ISTEXT(G8)</formula>
    </cfRule>
  </conditionalFormatting>
  <conditionalFormatting sqref="G9:I14">
    <cfRule type="expression" dxfId="4427" priority="398" stopIfTrue="1">
      <formula>ISTEXT(G9)</formula>
    </cfRule>
  </conditionalFormatting>
  <conditionalFormatting sqref="G15:I15">
    <cfRule type="expression" dxfId="4426" priority="269" stopIfTrue="1">
      <formula>ISTEXT(G15)</formula>
    </cfRule>
  </conditionalFormatting>
  <conditionalFormatting sqref="G17:I17">
    <cfRule type="expression" dxfId="4425" priority="203" stopIfTrue="1">
      <formula>ISTEXT(G17)</formula>
    </cfRule>
  </conditionalFormatting>
  <conditionalFormatting sqref="G18:I18">
    <cfRule type="expression" dxfId="4424" priority="137" stopIfTrue="1">
      <formula>ISTEXT(G18)</formula>
    </cfRule>
  </conditionalFormatting>
  <conditionalFormatting sqref="H7">
    <cfRule type="expression" dxfId="4423" priority="359">
      <formula>FIND("Conforter",J7)</formula>
    </cfRule>
    <cfRule type="expression" dxfId="4422" priority="358" stopIfTrue="1">
      <formula>ISTEXT(H7)</formula>
    </cfRule>
  </conditionalFormatting>
  <conditionalFormatting sqref="H7:H14">
    <cfRule type="expression" dxfId="4421" priority="366" stopIfTrue="1">
      <formula>ISTEXT(H7)</formula>
    </cfRule>
    <cfRule type="expression" dxfId="4420" priority="368">
      <formula>FIND("Réagir",J7)</formula>
    </cfRule>
    <cfRule type="expression" dxfId="4419" priority="367">
      <formula>FIND("Agir",J7)</formula>
    </cfRule>
  </conditionalFormatting>
  <conditionalFormatting sqref="H11:H13">
    <cfRule type="expression" dxfId="4418" priority="77">
      <formula>FIND("Conforter",J11)</formula>
    </cfRule>
    <cfRule type="expression" dxfId="4417" priority="76" stopIfTrue="1">
      <formula>ISTEXT(H11)</formula>
    </cfRule>
  </conditionalFormatting>
  <conditionalFormatting sqref="H15:H18">
    <cfRule type="expression" dxfId="4416" priority="48" stopIfTrue="1">
      <formula>ISTEXT(H15)</formula>
    </cfRule>
    <cfRule type="expression" dxfId="4415" priority="49">
      <formula>FIND("Agir",J15)</formula>
    </cfRule>
    <cfRule type="expression" dxfId="4414" priority="50">
      <formula>FIND("Réagir",J15)</formula>
    </cfRule>
  </conditionalFormatting>
  <conditionalFormatting sqref="H16">
    <cfRule type="expression" dxfId="4413" priority="41">
      <formula>FIND("Conforter",J16)</formula>
    </cfRule>
    <cfRule type="expression" dxfId="4412" priority="40" stopIfTrue="1">
      <formula>ISTEXT(H16)</formula>
    </cfRule>
  </conditionalFormatting>
  <conditionalFormatting sqref="I7:I14 AG7:AG14 AM7:AM14 AQ7:AQ14 AV7:AY14">
    <cfRule type="containsText" dxfId="4411" priority="438" stopIfTrue="1" operator="containsText" text="Terme">
      <formula>NOT(ISERROR(SEARCH("Terme",I7)))</formula>
    </cfRule>
    <cfRule type="containsText" dxfId="4410" priority="437" stopIfTrue="1" operator="containsText" text="Seconde">
      <formula>NOT(ISERROR(SEARCH("Seconde",I7)))</formula>
    </cfRule>
  </conditionalFormatting>
  <conditionalFormatting sqref="I7:I14 AM7:AM14 AQ7:AQ14 AV7:AY14 AG7:AG14">
    <cfRule type="containsText" dxfId="4409" priority="436" stopIfTrue="1" operator="containsText" text="Première">
      <formula>NOT(ISERROR(SEARCH("Première",I7)))</formula>
    </cfRule>
  </conditionalFormatting>
  <conditionalFormatting sqref="I8">
    <cfRule type="expression" dxfId="4408" priority="397">
      <formula>FIND("Réagir",J8)</formula>
    </cfRule>
    <cfRule type="expression" dxfId="4407" priority="395" stopIfTrue="1">
      <formula>ISTEXT(I8)</formula>
    </cfRule>
    <cfRule type="expression" dxfId="4406" priority="396">
      <formula>FIND("Agir",J8)</formula>
    </cfRule>
  </conditionalFormatting>
  <conditionalFormatting sqref="I8:I10">
    <cfRule type="expression" dxfId="4405" priority="295">
      <formula>FIND("Réagir",J8)</formula>
    </cfRule>
    <cfRule type="expression" dxfId="4404" priority="294">
      <formula>FIND("Agir",J8)</formula>
    </cfRule>
  </conditionalFormatting>
  <conditionalFormatting sqref="I9:I14">
    <cfRule type="expression" dxfId="4403" priority="402">
      <formula>FIND("Réagir",J9)</formula>
    </cfRule>
    <cfRule type="expression" dxfId="4402" priority="401">
      <formula>FIND("Agir",J9)</formula>
    </cfRule>
  </conditionalFormatting>
  <conditionalFormatting sqref="I15 AG15 AM15 AQ15 AV15:AY15">
    <cfRule type="containsText" dxfId="4401" priority="282" stopIfTrue="1" operator="containsText" text="Terme">
      <formula>NOT(ISERROR(SEARCH("Terme",I15)))</formula>
    </cfRule>
    <cfRule type="containsText" dxfId="4400" priority="281" stopIfTrue="1" operator="containsText" text="Seconde">
      <formula>NOT(ISERROR(SEARCH("Seconde",I15)))</formula>
    </cfRule>
  </conditionalFormatting>
  <conditionalFormatting sqref="I15 AM15 AQ15 AV15:AY15 AG15">
    <cfRule type="containsText" dxfId="4399" priority="280" stopIfTrue="1" operator="containsText" text="Première">
      <formula>NOT(ISERROR(SEARCH("Première",I15)))</formula>
    </cfRule>
  </conditionalFormatting>
  <conditionalFormatting sqref="I15">
    <cfRule type="expression" dxfId="4398" priority="270">
      <formula>FIND("Agir",J15)</formula>
    </cfRule>
    <cfRule type="expression" dxfId="4397" priority="271">
      <formula>FIND("Réagir",J15)</formula>
    </cfRule>
    <cfRule type="expression" dxfId="4396" priority="283" stopIfTrue="1">
      <formula>ISTEXT(I15)</formula>
    </cfRule>
    <cfRule type="expression" dxfId="4395" priority="284">
      <formula>FIND("Agir",J15)</formula>
    </cfRule>
    <cfRule type="expression" dxfId="4394" priority="285">
      <formula>FIND("Réagir",J15)</formula>
    </cfRule>
  </conditionalFormatting>
  <conditionalFormatting sqref="I16">
    <cfRule type="expression" dxfId="4393" priority="73" stopIfTrue="1">
      <formula>ISTEXT(I16)</formula>
    </cfRule>
    <cfRule type="expression" dxfId="4392" priority="74">
      <formula>FIND("Agir",J16)</formula>
    </cfRule>
    <cfRule type="expression" dxfId="4391" priority="75">
      <formula>FIND("Réagir",J16)</formula>
    </cfRule>
  </conditionalFormatting>
  <conditionalFormatting sqref="I17 AG17 AM17 AQ17 AV17:AY17">
    <cfRule type="containsText" dxfId="4390" priority="216" stopIfTrue="1" operator="containsText" text="Terme">
      <formula>NOT(ISERROR(SEARCH("Terme",I17)))</formula>
    </cfRule>
    <cfRule type="containsText" dxfId="4389" priority="215" stopIfTrue="1" operator="containsText" text="Seconde">
      <formula>NOT(ISERROR(SEARCH("Seconde",I17)))</formula>
    </cfRule>
  </conditionalFormatting>
  <conditionalFormatting sqref="I17 AM17 AQ17 AV17:AY17 AG17">
    <cfRule type="containsText" dxfId="4388" priority="214" stopIfTrue="1" operator="containsText" text="Première">
      <formula>NOT(ISERROR(SEARCH("Première",I17)))</formula>
    </cfRule>
  </conditionalFormatting>
  <conditionalFormatting sqref="I17">
    <cfRule type="expression" dxfId="4387" priority="218">
      <formula>FIND("Agir",J17)</formula>
    </cfRule>
    <cfRule type="expression" dxfId="4386" priority="217" stopIfTrue="1">
      <formula>ISTEXT(I17)</formula>
    </cfRule>
    <cfRule type="expression" dxfId="4385" priority="219">
      <formula>FIND("Réagir",J17)</formula>
    </cfRule>
    <cfRule type="expression" dxfId="4384" priority="204">
      <formula>FIND("Agir",J17)</formula>
    </cfRule>
    <cfRule type="expression" dxfId="4383" priority="205">
      <formula>FIND("Réagir",J17)</formula>
    </cfRule>
  </conditionalFormatting>
  <conditionalFormatting sqref="I18 AG18 AM18 AQ18 AV18:AY18">
    <cfRule type="containsText" dxfId="4382" priority="149" stopIfTrue="1" operator="containsText" text="Seconde">
      <formula>NOT(ISERROR(SEARCH("Seconde",I18)))</formula>
    </cfRule>
    <cfRule type="containsText" dxfId="4381" priority="150" stopIfTrue="1" operator="containsText" text="Terme">
      <formula>NOT(ISERROR(SEARCH("Terme",I18)))</formula>
    </cfRule>
  </conditionalFormatting>
  <conditionalFormatting sqref="I18 AM18 AQ18 AV18:AY18 AG18">
    <cfRule type="containsText" dxfId="4380" priority="148" stopIfTrue="1" operator="containsText" text="Première">
      <formula>NOT(ISERROR(SEARCH("Première",I18)))</formula>
    </cfRule>
  </conditionalFormatting>
  <conditionalFormatting sqref="I18">
    <cfRule type="expression" dxfId="4379" priority="138">
      <formula>FIND("Agir",J18)</formula>
    </cfRule>
    <cfRule type="expression" dxfId="4378" priority="139">
      <formula>FIND("Réagir",J18)</formula>
    </cfRule>
    <cfRule type="expression" dxfId="4377" priority="153">
      <formula>FIND("Réagir",J18)</formula>
    </cfRule>
    <cfRule type="expression" dxfId="4376" priority="151" stopIfTrue="1">
      <formula>ISTEXT(I18)</formula>
    </cfRule>
    <cfRule type="expression" dxfId="4375" priority="152">
      <formula>FIND("Agir",J18)</formula>
    </cfRule>
  </conditionalFormatting>
  <conditionalFormatting sqref="I5:J5 AA5 AG5 AM5 AQ5 AV5:AY5">
    <cfRule type="containsText" dxfId="4374" priority="5" stopIfTrue="1" operator="containsText" text="Seconde">
      <formula>NOT(ISERROR(SEARCH("Seconde",I5)))</formula>
    </cfRule>
    <cfRule type="containsText" dxfId="4373" priority="4" stopIfTrue="1" operator="containsText" text="Première">
      <formula>NOT(ISERROR(SEARCH("Première",I5)))</formula>
    </cfRule>
    <cfRule type="containsText" dxfId="4372" priority="6" stopIfTrue="1" operator="containsText" text="Terme">
      <formula>NOT(ISERROR(SEARCH("Terme",I5)))</formula>
    </cfRule>
  </conditionalFormatting>
  <conditionalFormatting sqref="J7:J18">
    <cfRule type="containsText" dxfId="4371" priority="394" stopIfTrue="1" operator="containsText" text="long">
      <formula>NOT(ISERROR(SEARCH("long",J7)))</formula>
    </cfRule>
    <cfRule type="containsText" dxfId="4370" priority="392" stopIfTrue="1" operator="containsText" text="Urgent">
      <formula>NOT(ISERROR(SEARCH("Urgent",J7)))</formula>
    </cfRule>
    <cfRule type="containsText" dxfId="4369" priority="391" stopIfTrue="1" operator="containsText" text="Non Prioritaire">
      <formula>NOT(ISERROR(SEARCH("Non Prioritaire",J7)))</formula>
    </cfRule>
    <cfRule type="containsText" dxfId="4368" priority="390" stopIfTrue="1" operator="containsText" text="consolidation">
      <formula>NOT(ISERROR(SEARCH("consolidation",J7)))</formula>
    </cfRule>
    <cfRule type="containsText" dxfId="4367" priority="389" stopIfTrue="1" operator="containsText" text="Non pertinent">
      <formula>NOT(ISERROR(SEARCH("Non pertinent",J7)))</formula>
    </cfRule>
    <cfRule type="containsText" dxfId="4366" priority="388" operator="containsText" text="Intervention prioritaire">
      <formula>NOT(ISERROR(SEARCH("Intervention prioritaire",J7)))</formula>
    </cfRule>
    <cfRule type="containsText" dxfId="4365" priority="393" stopIfTrue="1" operator="containsText" text="moyen">
      <formula>NOT(ISERROR(SEARCH("moyen",J7)))</formula>
    </cfRule>
  </conditionalFormatting>
  <conditionalFormatting sqref="AA7:AA18 I16 AG16 AM16 AQ16 AV16:AY16">
    <cfRule type="containsText" dxfId="4364" priority="72" stopIfTrue="1" operator="containsText" text="Terme">
      <formula>NOT(ISERROR(SEARCH("Terme",I7)))</formula>
    </cfRule>
    <cfRule type="containsText" dxfId="4363" priority="71" stopIfTrue="1" operator="containsText" text="Seconde">
      <formula>NOT(ISERROR(SEARCH("Seconde",I7)))</formula>
    </cfRule>
  </conditionalFormatting>
  <conditionalFormatting sqref="AA7:AA18">
    <cfRule type="expression" dxfId="4362" priority="36">
      <formula>FIND("Réagir",AV7)</formula>
    </cfRule>
    <cfRule type="expression" dxfId="4361" priority="35">
      <formula>FIND("Agir",AV7)</formula>
    </cfRule>
    <cfRule type="expression" dxfId="4360" priority="34" stopIfTrue="1">
      <formula>ISTEXT(AA7)</formula>
    </cfRule>
  </conditionalFormatting>
  <conditionalFormatting sqref="AG7:AG14 AM7:AM14 AQ7:AQ14 AV7:AV14">
    <cfRule type="expression" dxfId="4359" priority="330">
      <formula>FIND("Réagir",#REF!)</formula>
    </cfRule>
    <cfRule type="expression" dxfId="4358" priority="329">
      <formula>FIND("Agir",#REF!)</formula>
    </cfRule>
  </conditionalFormatting>
  <conditionalFormatting sqref="AG7:AG15 AM15 AQ15 AV15">
    <cfRule type="expression" dxfId="4357" priority="233">
      <formula>FIND("Agir",#REF!)</formula>
    </cfRule>
    <cfRule type="expression" dxfId="4356" priority="234">
      <formula>FIND("Réagir",#REF!)</formula>
    </cfRule>
  </conditionalFormatting>
  <conditionalFormatting sqref="AG15:AG16 AM16 AQ16 AV16">
    <cfRule type="expression" dxfId="4355" priority="33">
      <formula>FIND("Réagir",#REF!)</formula>
    </cfRule>
    <cfRule type="expression" dxfId="4354" priority="32">
      <formula>FIND("Agir",#REF!)</formula>
    </cfRule>
  </conditionalFormatting>
  <conditionalFormatting sqref="AG16">
    <cfRule type="expression" dxfId="4353" priority="22" stopIfTrue="1">
      <formula>ISTEXT(AG16)</formula>
    </cfRule>
    <cfRule type="expression" dxfId="4352" priority="23">
      <formula>FIND("Agir",#REF!)</formula>
    </cfRule>
    <cfRule type="expression" dxfId="4351" priority="24">
      <formula>FIND("Réagir",#REF!)</formula>
    </cfRule>
  </conditionalFormatting>
  <conditionalFormatting sqref="AG17 AM17 AQ17 AV17">
    <cfRule type="expression" dxfId="4350" priority="167">
      <formula>FIND("Agir",#REF!)</formula>
    </cfRule>
    <cfRule type="expression" dxfId="4349" priority="168">
      <formula>FIND("Réagir",#REF!)</formula>
    </cfRule>
  </conditionalFormatting>
  <conditionalFormatting sqref="AG17:AG18 AM18 AQ18 AV18">
    <cfRule type="expression" dxfId="4348" priority="102">
      <formula>FIND("Réagir",#REF!)</formula>
    </cfRule>
    <cfRule type="expression" dxfId="4347" priority="101">
      <formula>FIND("Agir",#REF!)</formula>
    </cfRule>
  </conditionalFormatting>
  <conditionalFormatting sqref="AG18">
    <cfRule type="expression" dxfId="4346" priority="92">
      <formula>FIND("Agir",#REF!)</formula>
    </cfRule>
    <cfRule type="expression" dxfId="4345" priority="91" stopIfTrue="1">
      <formula>ISTEXT(AG18)</formula>
    </cfRule>
    <cfRule type="expression" dxfId="4344" priority="93">
      <formula>FIND("Réagir",#REF!)</formula>
    </cfRule>
  </conditionalFormatting>
  <conditionalFormatting sqref="AM7:AM14 AQ7:AQ14 AV7:AV14">
    <cfRule type="expression" dxfId="4343" priority="361">
      <formula>FIND("Agir",#REF!)</formula>
    </cfRule>
    <cfRule type="expression" dxfId="4342" priority="362">
      <formula>FIND("Réagir",#REF!)</formula>
    </cfRule>
  </conditionalFormatting>
  <conditionalFormatting sqref="AM7:AM15 AV7:AV15 AQ15">
    <cfRule type="expression" dxfId="4341" priority="246">
      <formula>FIND("Réagir",#REF!)</formula>
    </cfRule>
    <cfRule type="expression" dxfId="4340" priority="245">
      <formula>FIND("Agir",#REF!)</formula>
    </cfRule>
  </conditionalFormatting>
  <conditionalFormatting sqref="AM15 AQ15 AV15 AG7:AG15">
    <cfRule type="expression" dxfId="4339" priority="232" stopIfTrue="1">
      <formula>ISTEXT(AG7)</formula>
    </cfRule>
  </conditionalFormatting>
  <conditionalFormatting sqref="AM15:AM16 AQ15:AQ16 AV15:AV16">
    <cfRule type="expression" dxfId="4338" priority="43">
      <formula>FIND("Agir",#REF!)</formula>
    </cfRule>
    <cfRule type="expression" dxfId="4337" priority="44">
      <formula>FIND("Réagir",#REF!)</formula>
    </cfRule>
  </conditionalFormatting>
  <conditionalFormatting sqref="AM16 AQ16 AV16 AG15:AG16">
    <cfRule type="expression" dxfId="4336" priority="31" stopIfTrue="1">
      <formula>ISTEXT(AG15)</formula>
    </cfRule>
  </conditionalFormatting>
  <conditionalFormatting sqref="AM16 AQ16 AV16">
    <cfRule type="expression" dxfId="4335" priority="29">
      <formula>FIND("Agir",#REF!)</formula>
    </cfRule>
    <cfRule type="expression" dxfId="4334" priority="30">
      <formula>FIND("Réagir",#REF!)</formula>
    </cfRule>
  </conditionalFormatting>
  <conditionalFormatting sqref="AM16 AQ16 AV16:AY16 AA7:AA18 AG16 I16">
    <cfRule type="containsText" dxfId="4333" priority="70" stopIfTrue="1" operator="containsText" text="Première">
      <formula>NOT(ISERROR(SEARCH("Première",I7)))</formula>
    </cfRule>
  </conditionalFormatting>
  <conditionalFormatting sqref="AM17 AQ17 AV17 AG17">
    <cfRule type="expression" dxfId="4332" priority="166" stopIfTrue="1">
      <formula>ISTEXT(AG17)</formula>
    </cfRule>
  </conditionalFormatting>
  <conditionalFormatting sqref="AM17 AQ17 AV17">
    <cfRule type="expression" dxfId="4331" priority="180">
      <formula>FIND("Réagir",#REF!)</formula>
    </cfRule>
    <cfRule type="expression" dxfId="4330" priority="179">
      <formula>FIND("Agir",#REF!)</formula>
    </cfRule>
  </conditionalFormatting>
  <conditionalFormatting sqref="AM17:AM18 AQ17:AQ18 AV17:AV18">
    <cfRule type="expression" dxfId="4329" priority="113">
      <formula>FIND("Agir",#REF!)</formula>
    </cfRule>
    <cfRule type="expression" dxfId="4328" priority="114">
      <formula>FIND("Réagir",#REF!)</formula>
    </cfRule>
  </conditionalFormatting>
  <conditionalFormatting sqref="AM18 AQ18 AV18 AG17:AG18">
    <cfRule type="expression" dxfId="4327" priority="100" stopIfTrue="1">
      <formula>ISTEXT(AG17)</formula>
    </cfRule>
  </conditionalFormatting>
  <conditionalFormatting sqref="AM18 AQ18 AV18">
    <cfRule type="expression" dxfId="4326" priority="99">
      <formula>FIND("Réagir",#REF!)</formula>
    </cfRule>
    <cfRule type="expression" dxfId="4325" priority="98">
      <formula>FIND("Agir",#REF!)</formula>
    </cfRule>
  </conditionalFormatting>
  <conditionalFormatting sqref="AQ7:AQ14 AM7:AM14 AV7:AV14 AG7:AG14">
    <cfRule type="expression" dxfId="4324" priority="328" stopIfTrue="1">
      <formula>ISTEXT(AG7)</formula>
    </cfRule>
  </conditionalFormatting>
  <conditionalFormatting sqref="AQ7:AQ14 AM7:AM14 AV7:AV14">
    <cfRule type="expression" dxfId="4323" priority="360" stopIfTrue="1">
      <formula>ISTEXT(AM7)</formula>
    </cfRule>
  </conditionalFormatting>
  <conditionalFormatting sqref="AQ7:AQ14">
    <cfRule type="expression" dxfId="4322" priority="327">
      <formula>FIND("Réagir",#REF!)</formula>
    </cfRule>
    <cfRule type="expression" dxfId="4321" priority="325" stopIfTrue="1">
      <formula>ISTEXT(AQ7)</formula>
    </cfRule>
    <cfRule type="expression" dxfId="4320" priority="357">
      <formula>FIND("Réagir",AV7)</formula>
    </cfRule>
    <cfRule type="expression" dxfId="4319" priority="356">
      <formula>FIND("Agir",AV7)</formula>
    </cfRule>
    <cfRule type="expression" dxfId="4318" priority="355" stopIfTrue="1">
      <formula>ISTEXT(AQ7)</formula>
    </cfRule>
    <cfRule type="expression" dxfId="4317" priority="326">
      <formula>FIND("Agir",#REF!)</formula>
    </cfRule>
  </conditionalFormatting>
  <conditionalFormatting sqref="AQ8:AQ10">
    <cfRule type="expression" dxfId="4316" priority="286" stopIfTrue="1">
      <formula>ISTEXT(AQ8)</formula>
    </cfRule>
    <cfRule type="expression" dxfId="4315" priority="287">
      <formula>FIND("Agir",AV8)</formula>
    </cfRule>
    <cfRule type="expression" dxfId="4314" priority="288">
      <formula>FIND("Réagir",AV8)</formula>
    </cfRule>
  </conditionalFormatting>
  <conditionalFormatting sqref="AQ8:AQ14">
    <cfRule type="expression" dxfId="4313" priority="336">
      <formula>FIND("Réagir",AV8)</formula>
    </cfRule>
    <cfRule type="expression" dxfId="4312" priority="335">
      <formula>FIND("Agir",AV8)</formula>
    </cfRule>
    <cfRule type="expression" dxfId="4311" priority="334" stopIfTrue="1">
      <formula>ISTEXT(AQ8)</formula>
    </cfRule>
  </conditionalFormatting>
  <conditionalFormatting sqref="AQ15 AM7:AM15 AV7:AV15">
    <cfRule type="expression" dxfId="4310" priority="244" stopIfTrue="1">
      <formula>ISTEXT(AM7)</formula>
    </cfRule>
  </conditionalFormatting>
  <conditionalFormatting sqref="AQ15">
    <cfRule type="expression" dxfId="4309" priority="238" stopIfTrue="1">
      <formula>ISTEXT(AQ15)</formula>
    </cfRule>
    <cfRule type="expression" dxfId="4308" priority="239">
      <formula>FIND("Agir",AV15)</formula>
    </cfRule>
    <cfRule type="expression" dxfId="4307" priority="240">
      <formula>FIND("Réagir",AV15)</formula>
    </cfRule>
    <cfRule type="expression" dxfId="4306" priority="241" stopIfTrue="1">
      <formula>ISTEXT(AQ15)</formula>
    </cfRule>
    <cfRule type="expression" dxfId="4305" priority="242">
      <formula>FIND("Agir",AV15)</formula>
    </cfRule>
    <cfRule type="expression" dxfId="4304" priority="243">
      <formula>FIND("Réagir",AV15)</formula>
    </cfRule>
  </conditionalFormatting>
  <conditionalFormatting sqref="AQ15:AQ16 AM15:AM16 AV15:AV16">
    <cfRule type="expression" dxfId="4303" priority="42" stopIfTrue="1">
      <formula>ISTEXT(AM15)</formula>
    </cfRule>
  </conditionalFormatting>
  <conditionalFormatting sqref="AQ16">
    <cfRule type="expression" dxfId="4302" priority="39">
      <formula>FIND("Réagir",AV16)</formula>
    </cfRule>
    <cfRule type="expression" dxfId="4301" priority="38">
      <formula>FIND("Agir",AV16)</formula>
    </cfRule>
    <cfRule type="expression" dxfId="4300" priority="37" stopIfTrue="1">
      <formula>ISTEXT(AQ16)</formula>
    </cfRule>
  </conditionalFormatting>
  <conditionalFormatting sqref="AQ17 AM17 AV17">
    <cfRule type="expression" dxfId="4299" priority="178" stopIfTrue="1">
      <formula>ISTEXT(AM17)</formula>
    </cfRule>
  </conditionalFormatting>
  <conditionalFormatting sqref="AQ17">
    <cfRule type="expression" dxfId="4298" priority="177">
      <formula>FIND("Réagir",AV17)</formula>
    </cfRule>
    <cfRule type="expression" dxfId="4297" priority="176">
      <formula>FIND("Agir",AV17)</formula>
    </cfRule>
    <cfRule type="expression" dxfId="4296" priority="175" stopIfTrue="1">
      <formula>ISTEXT(AQ17)</formula>
    </cfRule>
    <cfRule type="expression" dxfId="4295" priority="174">
      <formula>FIND("Réagir",AV17)</formula>
    </cfRule>
    <cfRule type="expression" dxfId="4294" priority="172" stopIfTrue="1">
      <formula>ISTEXT(AQ17)</formula>
    </cfRule>
    <cfRule type="expression" dxfId="4293" priority="173">
      <formula>FIND("Agir",AV17)</formula>
    </cfRule>
  </conditionalFormatting>
  <conditionalFormatting sqref="AQ17:AQ18 AM17:AM18 AV17:AV18">
    <cfRule type="expression" dxfId="4292" priority="112" stopIfTrue="1">
      <formula>ISTEXT(AM17)</formula>
    </cfRule>
  </conditionalFormatting>
  <conditionalFormatting sqref="AQ18">
    <cfRule type="expression" dxfId="4291" priority="111">
      <formula>FIND("Réagir",AV18)</formula>
    </cfRule>
    <cfRule type="expression" dxfId="4290" priority="110">
      <formula>FIND("Agir",AV18)</formula>
    </cfRule>
    <cfRule type="expression" dxfId="4289" priority="109" stopIfTrue="1">
      <formula>ISTEXT(AQ18)</formula>
    </cfRule>
    <cfRule type="expression" dxfId="4288" priority="108">
      <formula>FIND("Réagir",AV18)</formula>
    </cfRule>
    <cfRule type="expression" dxfId="4287" priority="107">
      <formula>FIND("Agir",AV18)</formula>
    </cfRule>
    <cfRule type="expression" dxfId="4286" priority="106" stopIfTrue="1">
      <formula>ISTEXT(AQ18)</formula>
    </cfRule>
  </conditionalFormatting>
  <conditionalFormatting sqref="AV16 AM16 AQ16">
    <cfRule type="expression" dxfId="4285" priority="28" stopIfTrue="1">
      <formula>ISTEXT(AM16)</formula>
    </cfRule>
  </conditionalFormatting>
  <conditionalFormatting sqref="AV18 AM18 AQ18">
    <cfRule type="expression" dxfId="4284" priority="97" stopIfTrue="1">
      <formula>ISTEXT(AM18)</formula>
    </cfRule>
  </conditionalFormatting>
  <conditionalFormatting sqref="AV7:AY18">
    <cfRule type="expression" dxfId="4283" priority="21">
      <formula>FIND("Réagir",#REF!)</formula>
    </cfRule>
    <cfRule type="expression" dxfId="4282" priority="20">
      <formula>FIND("Agir",#REF!)</formula>
    </cfRule>
    <cfRule type="expression" dxfId="4281" priority="19" stopIfTrue="1">
      <formula>ISTEXT(AV7)</formula>
    </cfRule>
  </conditionalFormatting>
  <conditionalFormatting sqref="AW4:AX4">
    <cfRule type="containsText" dxfId="4280" priority="2" stopIfTrue="1" operator="containsText" text="Seconde">
      <formula>NOT(ISERROR(SEARCH("Seconde",AW4)))</formula>
    </cfRule>
    <cfRule type="containsText" dxfId="4279" priority="3" stopIfTrue="1" operator="containsText" text="Terme">
      <formula>NOT(ISERROR(SEARCH("Terme",AW4)))</formula>
    </cfRule>
    <cfRule type="containsText" dxfId="4278" priority="1" stopIfTrue="1" operator="containsText" text="Première">
      <formula>NOT(ISERROR(SEARCH("Première",AW4)))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8" xr:uid="{00000000-0002-0000-12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8" xr:uid="{00000000-0002-0000-12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8" xr:uid="{00000000-0002-0000-1200-000002000000}">
      <formula1>$M$1:$P$1</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0:Y10"/>
  <sheetViews>
    <sheetView zoomScaleNormal="100" workbookViewId="0">
      <selection activeCell="M2" sqref="M2"/>
    </sheetView>
  </sheetViews>
  <sheetFormatPr defaultColWidth="11.42578125" defaultRowHeight="12.6"/>
  <cols>
    <col min="1" max="25" width="11.42578125" style="1"/>
  </cols>
  <sheetData>
    <row r="10" spans="13:13">
      <c r="M10" s="1" t="s">
        <v>0</v>
      </c>
    </row>
  </sheetData>
  <sheetProtection sheet="1" objects="1" scenario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1:AY32"/>
  <sheetViews>
    <sheetView tabSelected="1" zoomScale="70" zoomScaleNormal="70" workbookViewId="0">
      <selection activeCell="B2" sqref="B2:G2"/>
    </sheetView>
  </sheetViews>
  <sheetFormatPr defaultColWidth="10.7109375" defaultRowHeight="11.45"/>
  <cols>
    <col min="1" max="1" width="1.42578125" style="205" customWidth="1"/>
    <col min="2" max="2" width="6.7109375" style="297" bestFit="1"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381</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61" t="s">
        <v>62</v>
      </c>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3"/>
    </row>
    <row r="7" spans="1:51" s="233" customFormat="1" ht="114" customHeight="1">
      <c r="A7" s="226"/>
      <c r="B7" s="274" t="s">
        <v>382</v>
      </c>
      <c r="C7" s="153" t="s">
        <v>383</v>
      </c>
      <c r="D7" s="67"/>
      <c r="E7" s="58"/>
      <c r="F7" s="59"/>
      <c r="G7" s="59"/>
      <c r="H7" s="60"/>
      <c r="I7" s="408"/>
      <c r="J7" s="409" t="str">
        <f>S7</f>
        <v/>
      </c>
      <c r="K7" s="410">
        <f>E7*10+F7</f>
        <v>0</v>
      </c>
      <c r="L7" s="410" t="b">
        <f>OR(K7=31)</f>
        <v>0</v>
      </c>
      <c r="M7" s="410" t="b">
        <f>OR(K7=21,K7=32)</f>
        <v>0</v>
      </c>
      <c r="N7" s="410" t="b">
        <f>OR(K7=22,K7=33)</f>
        <v>0</v>
      </c>
      <c r="O7" s="410" t="b">
        <f>OR(K7=11,K7=12)</f>
        <v>0</v>
      </c>
      <c r="P7" s="410" t="b">
        <f>OR(K7=23,K7=34)</f>
        <v>0</v>
      </c>
      <c r="Q7" s="410" t="b">
        <f>OR(K7=13,K7=14,K7=24)</f>
        <v>0</v>
      </c>
      <c r="R7" s="410" t="b">
        <f>OR(K7=1,K7=2,K7=3,K7=4)</f>
        <v>0</v>
      </c>
      <c r="S7" s="411" t="str">
        <f>IF(COUNTA(E7:F7)&lt;2,"",(IF(L7=TRUE,$L$5,IF(M7=TRUE,$M$5,IF(N7=TRUE,$N$5,IF(O7=TRUE,$O$5,IF(P7=TRUE,$P$5,IF(Q7=TRUE,$Q$5,IF(R7=TRUE,$R$5,0)))))))))</f>
        <v/>
      </c>
      <c r="T7" s="412" t="str">
        <f>IF(COUNTA(E7:F7)&lt;2,"",(IF(L7=TRUE,6,IF(M7=TRUE,5,IF(N7=TRUE,4,IF(O7=TRUE,3,IF(P7=TRUE,2,IF(Q7=TRUE,1,IF(R7=TRUE,0,0)))))))))</f>
        <v/>
      </c>
      <c r="U7" s="413" t="e">
        <f>T7*10+H7</f>
        <v>#VALUE!</v>
      </c>
      <c r="V7" s="410" t="e">
        <f>OR(U7=61,U7=62,U7=63)</f>
        <v>#VALUE!</v>
      </c>
      <c r="W7" s="410" t="e">
        <f>OR(U7=51,U7=52)</f>
        <v>#VALUE!</v>
      </c>
      <c r="X7" s="410" t="e">
        <f>OR(U7=31,U7=41,U7=42,U7=53)</f>
        <v>#VALUE!</v>
      </c>
      <c r="Y7" s="410" t="e">
        <f>OR(U7=21,U7=32)</f>
        <v>#VALUE!</v>
      </c>
      <c r="Z7" s="410" t="e">
        <f>AND(V7=FALSE,W7=FALSE,X7=FALSE,Y7=FALSE)</f>
        <v>#VALUE!</v>
      </c>
      <c r="AA7" s="414" t="str">
        <f>IF(COUNTA(E7:F7:H7)&lt;3,"",(IF(V7=TRUE,$V$5,IF(W7=TRUE,$W$5,IF(X7=TRUE,$X$5,IF(Y7=TRUE,$Y$5,"Non"))))))</f>
        <v/>
      </c>
      <c r="AB7" s="410" t="e">
        <f>OR(U7=61,U7=62,U7=51,U7=52)</f>
        <v>#VALUE!</v>
      </c>
      <c r="AC7" s="410" t="e">
        <f>OR(U7=41,U7=42)</f>
        <v>#VALUE!</v>
      </c>
      <c r="AD7" s="410" t="e">
        <f>OR(U7=31,U7=32,U7=63,U7=64,U7=53,U7=54,)</f>
        <v>#VALUE!</v>
      </c>
      <c r="AE7" s="410" t="e">
        <f>OR(U7=21,U7=22,)</f>
        <v>#VALUE!</v>
      </c>
      <c r="AF7" s="410" t="e">
        <f>OR(U7=11,U7=12,U7=13,U7=23,)</f>
        <v>#VALUE!</v>
      </c>
      <c r="AG7" s="414" t="str">
        <f>IF(COUNTA(E7:F7:H7)&lt;3,"",(IF(AB7=TRUE,$AB$5,IF(AC7=TRUE,$AC$5,IF(AD7=TRUE,$AD$5,IF(AE7=TRUE,$AE$5,IF(AF7=TRUE,$AF$5,"Aucune")))))))</f>
        <v/>
      </c>
      <c r="AH7" s="410" t="e">
        <f>OR(U7=62,U7=52,U7=42)</f>
        <v>#VALUE!</v>
      </c>
      <c r="AI7" s="410" t="e">
        <f>OR(U7=63,U7=53,U7=43,U7=64,U7=54)</f>
        <v>#VALUE!</v>
      </c>
      <c r="AJ7" s="410" t="e">
        <f>OR(U7=61,U7=51,U7=41)</f>
        <v>#VALUE!</v>
      </c>
      <c r="AK7" s="410" t="e">
        <f>OR(U7=44,U7=32,U7=33,U7=34)</f>
        <v>#VALUE!</v>
      </c>
      <c r="AL7" s="410" t="e">
        <f>OR(U7=22,U7=23,U7=24,U7=12,U7=13,U7=14)</f>
        <v>#VALUE!</v>
      </c>
      <c r="AM7" s="414" t="str">
        <f>IF(COUNTA(E7:F7:H7)&lt;3,"",(IF(AH7=TRUE,$AH$5,IF(AI7=TRUE,$AI$5,IF(AJ7=TRUE,$AJ$5,IF(AK7=TRUE,$AK$5,IF(AL7=TRUE,$AL$5,"Aucune")))))))</f>
        <v/>
      </c>
      <c r="AN7" s="410" t="e">
        <f>OR(U7=61,U7=62,U7=63,U7=51,U7=52,U7=53)</f>
        <v>#VALUE!</v>
      </c>
      <c r="AO7" s="410" t="e">
        <f>OR(U7=41,U7=42,U7=43,U7=31,U7=32,U7=33)</f>
        <v>#VALUE!</v>
      </c>
      <c r="AP7" s="410" t="e">
        <f>OR(U7=21,U7=22,U7=23,U7=11,U7=12,U7=13)</f>
        <v>#VALUE!</v>
      </c>
      <c r="AQ7" s="414" t="str">
        <f>IF(COUNTA(E7:F7:H7)&lt;3,"",(IF(AN7=TRUE,$AN$5,IF(AO7=TRUE,$AO$5,IF(AP7=TRUE,$AP$5,"Aucune action requise")))))</f>
        <v/>
      </c>
      <c r="AR7" s="410" t="e">
        <f>OR(U7=61,U7=51,U7=41,U7=31,U7=21)</f>
        <v>#VALUE!</v>
      </c>
      <c r="AS7" s="410" t="e">
        <f>OR(U7=62,U7=52,U7=42,U7=32,U7=22,U7=63,U7=53)</f>
        <v>#VALUE!</v>
      </c>
      <c r="AT7" s="410" t="e">
        <f>OR(U7=43,U7=33,U7=23,U7=34,U7=24)</f>
        <v>#VALUE!</v>
      </c>
      <c r="AU7" s="410" t="e">
        <f>OR(U7=64,U7=54,U7=44)</f>
        <v>#VALUE!</v>
      </c>
      <c r="AV7" s="414" t="str">
        <f>IF(COUNTA(E7:F7:H7)&lt;3,"",(IF(AR7=TRUE,$AR$5,IF(AS7=TRUE,$AS$5,IF(AT7=TRUE,$AT$5,IF(AU7=TRUE,$AU$5,"Aucun"))))))</f>
        <v/>
      </c>
      <c r="AW7" s="415"/>
      <c r="AX7" s="416"/>
      <c r="AY7" s="158"/>
    </row>
    <row r="8" spans="1:51" s="233" customFormat="1" ht="114" customHeight="1">
      <c r="A8" s="226"/>
      <c r="B8" s="471" t="s">
        <v>384</v>
      </c>
      <c r="C8" s="472" t="s">
        <v>385</v>
      </c>
      <c r="D8" s="486"/>
      <c r="E8" s="474"/>
      <c r="F8" s="475"/>
      <c r="G8" s="475"/>
      <c r="H8" s="476"/>
      <c r="I8" s="476"/>
      <c r="J8" s="477" t="str">
        <f>S8</f>
        <v/>
      </c>
      <c r="K8" s="478">
        <f t="shared" ref="K8:K10" si="0">E8*10+F8</f>
        <v>0</v>
      </c>
      <c r="L8" s="478" t="b">
        <f t="shared" ref="L8:L10" si="1">OR(K8=31)</f>
        <v>0</v>
      </c>
      <c r="M8" s="478" t="b">
        <f t="shared" ref="M8:M10" si="2">OR(K8=21,K8=32)</f>
        <v>0</v>
      </c>
      <c r="N8" s="478" t="b">
        <f t="shared" ref="N8:N10" si="3">OR(K8=22,K8=33)</f>
        <v>0</v>
      </c>
      <c r="O8" s="478" t="b">
        <f t="shared" ref="O8:O10" si="4">OR(K8=11,K8=12)</f>
        <v>0</v>
      </c>
      <c r="P8" s="478" t="b">
        <f t="shared" ref="P8:P10" si="5">OR(K8=23,K8=34)</f>
        <v>0</v>
      </c>
      <c r="Q8" s="478" t="b">
        <f t="shared" ref="Q8:Q10" si="6">OR(K8=13,K8=14,K8=24)</f>
        <v>0</v>
      </c>
      <c r="R8" s="478" t="b">
        <f t="shared" ref="R8:R10" si="7">OR(K8=1,K8=2,K8=3,K8=4)</f>
        <v>0</v>
      </c>
      <c r="S8" s="479" t="str">
        <f>IF(COUNTA(E8:F8)&lt;2,"",(IF(L8=TRUE,$L$5,IF(M8=TRUE,$M$5,IF(N8=TRUE,$N$5,IF(O8=TRUE,$O$5,IF(P8=TRUE,$P$5,IF(Q8=TRUE,$Q$5,IF(R8=TRUE,$R$5,0)))))))))</f>
        <v/>
      </c>
      <c r="T8" s="480" t="str">
        <f>IF(COUNTA(E8:F8)&lt;2,"",(IF(L8=TRUE,6,IF(M8=TRUE,5,IF(N8=TRUE,4,IF(O8=TRUE,3,IF(P8=TRUE,2,IF(Q8=TRUE,1,IF(R8=TRUE,0,0)))))))))</f>
        <v/>
      </c>
      <c r="U8" s="481" t="e">
        <f>T8*10+H8</f>
        <v>#VALUE!</v>
      </c>
      <c r="V8" s="478" t="e">
        <f t="shared" ref="V8:V10" si="8">OR(U8=61,U8=62,U8=63)</f>
        <v>#VALUE!</v>
      </c>
      <c r="W8" s="478" t="e">
        <f t="shared" ref="W8:W10" si="9">OR(U8=51,U8=52)</f>
        <v>#VALUE!</v>
      </c>
      <c r="X8" s="478" t="e">
        <f t="shared" ref="X8:X10" si="10">OR(U8=31,U8=41,U8=42,U8=53)</f>
        <v>#VALUE!</v>
      </c>
      <c r="Y8" s="478" t="e">
        <f t="shared" ref="Y8:Y10" si="11">OR(U8=21,U8=32)</f>
        <v>#VALUE!</v>
      </c>
      <c r="Z8" s="478" t="e">
        <f t="shared" ref="Z8:Z10" si="12">AND(V8=FALSE,W8=FALSE,X8=FALSE,Y8=FALSE)</f>
        <v>#VALUE!</v>
      </c>
      <c r="AA8" s="482" t="str">
        <f>IF(COUNTA(E8:F8:H8)&lt;3,"",(IF(V8=TRUE,$V$5,IF(W8=TRUE,$W$5,IF(X8=TRUE,$X$5,IF(Y8=TRUE,$Y$5,"Non"))))))</f>
        <v/>
      </c>
      <c r="AB8" s="478" t="e">
        <f t="shared" ref="AB8:AB10" si="13">OR(U8=61,U8=62,U8=51,U8=52)</f>
        <v>#VALUE!</v>
      </c>
      <c r="AC8" s="478" t="e">
        <f t="shared" ref="AC8:AC10" si="14">OR(U8=41,U8=42)</f>
        <v>#VALUE!</v>
      </c>
      <c r="AD8" s="478" t="e">
        <f t="shared" ref="AD8:AD10" si="15">OR(U8=31,U8=32,U8=63,U8=64,U8=53,U8=54,)</f>
        <v>#VALUE!</v>
      </c>
      <c r="AE8" s="478" t="e">
        <f t="shared" ref="AE8:AE10" si="16">OR(U8=21,U8=22,)</f>
        <v>#VALUE!</v>
      </c>
      <c r="AF8" s="478" t="e">
        <f t="shared" ref="AF8:AF10" si="17">OR(U8=11,U8=12,U8=13,U8=23,)</f>
        <v>#VALUE!</v>
      </c>
      <c r="AG8" s="482" t="str">
        <f>IF(COUNTA(E8:F8:H8)&lt;3,"",(IF(AB8=TRUE,$AB$5,IF(AC8=TRUE,$AC$5,IF(AD8=TRUE,$AD$5,IF(AE8=TRUE,$AE$5,IF(AF8=TRUE,$AF$5,"Aucune")))))))</f>
        <v/>
      </c>
      <c r="AH8" s="478" t="e">
        <f t="shared" ref="AH8:AH10" si="18">OR(U8=62,U8=52,U8=42)</f>
        <v>#VALUE!</v>
      </c>
      <c r="AI8" s="478" t="e">
        <f t="shared" ref="AI8:AI10" si="19">OR(U8=63,U8=53,U8=43,U8=64,U8=54)</f>
        <v>#VALUE!</v>
      </c>
      <c r="AJ8" s="478" t="e">
        <f t="shared" ref="AJ8:AJ10" si="20">OR(U8=61,U8=51,U8=41)</f>
        <v>#VALUE!</v>
      </c>
      <c r="AK8" s="478" t="e">
        <f t="shared" ref="AK8:AK10" si="21">OR(U8=44,U8=32,U8=33,U8=34)</f>
        <v>#VALUE!</v>
      </c>
      <c r="AL8" s="478" t="e">
        <f t="shared" ref="AL8:AL10" si="22">OR(U8=22,U8=23,U8=24,U8=12,U8=13,U8=14)</f>
        <v>#VALUE!</v>
      </c>
      <c r="AM8" s="482" t="str">
        <f>IF(COUNTA(E8:F8:H8)&lt;3,"",(IF(AH8=TRUE,$AH$5,IF(AI8=TRUE,$AI$5,IF(AJ8=TRUE,$AJ$5,IF(AK8=TRUE,$AK$5,IF(AL8=TRUE,$AL$5,"Aucune")))))))</f>
        <v/>
      </c>
      <c r="AN8" s="478" t="e">
        <f t="shared" ref="AN8:AN10" si="23">OR(U8=61,U8=62,U8=63,U8=51,U8=52,U8=53)</f>
        <v>#VALUE!</v>
      </c>
      <c r="AO8" s="478" t="e">
        <f t="shared" ref="AO8:AO10" si="24">OR(U8=41,U8=42,U8=43,U8=31,U8=32,U8=33)</f>
        <v>#VALUE!</v>
      </c>
      <c r="AP8" s="478" t="e">
        <f t="shared" ref="AP8:AP10" si="25">OR(U8=21,U8=22,U8=23,U8=11,U8=12,U8=13)</f>
        <v>#VALUE!</v>
      </c>
      <c r="AQ8" s="482" t="str">
        <f>IF(COUNTA(E8:F8:H8)&lt;3,"",(IF(AN8=TRUE,$AN$5,IF(AO8=TRUE,$AO$5,IF(AP8=TRUE,$AP$5,"Aucune action requise")))))</f>
        <v/>
      </c>
      <c r="AR8" s="478" t="e">
        <f t="shared" ref="AR8:AR10" si="26">OR(U8=61,U8=51,U8=41,U8=31,U8=21)</f>
        <v>#VALUE!</v>
      </c>
      <c r="AS8" s="478" t="e">
        <f t="shared" ref="AS8:AS10" si="27">OR(U8=62,U8=52,U8=42,U8=32,U8=22,U8=63,U8=53)</f>
        <v>#VALUE!</v>
      </c>
      <c r="AT8" s="478" t="e">
        <f t="shared" ref="AT8:AT10" si="28">OR(U8=43,U8=33,U8=23,U8=34,U8=24)</f>
        <v>#VALUE!</v>
      </c>
      <c r="AU8" s="478" t="e">
        <f t="shared" ref="AU8:AU10" si="29">OR(U8=64,U8=54,U8=44)</f>
        <v>#VALUE!</v>
      </c>
      <c r="AV8" s="482" t="str">
        <f>IF(COUNTA(E8:F8:H8)&lt;3,"",(IF(AR8=TRUE,$AR$5,IF(AS8=TRUE,$AS$5,IF(AT8=TRUE,$AT$5,IF(AU8=TRUE,$AU$5,"Aucun"))))))</f>
        <v/>
      </c>
      <c r="AW8" s="483"/>
      <c r="AX8" s="484"/>
      <c r="AY8" s="146"/>
    </row>
    <row r="9" spans="1:51" s="233" customFormat="1" ht="114" customHeight="1">
      <c r="A9" s="226"/>
      <c r="B9" s="471" t="s">
        <v>386</v>
      </c>
      <c r="C9" s="472" t="s">
        <v>387</v>
      </c>
      <c r="D9" s="486"/>
      <c r="E9" s="474"/>
      <c r="F9" s="475"/>
      <c r="G9" s="475"/>
      <c r="H9" s="476"/>
      <c r="I9" s="476"/>
      <c r="J9" s="477" t="str">
        <f>S9</f>
        <v/>
      </c>
      <c r="K9" s="478">
        <f t="shared" si="0"/>
        <v>0</v>
      </c>
      <c r="L9" s="478" t="b">
        <f t="shared" si="1"/>
        <v>0</v>
      </c>
      <c r="M9" s="478" t="b">
        <f t="shared" si="2"/>
        <v>0</v>
      </c>
      <c r="N9" s="478" t="b">
        <f t="shared" si="3"/>
        <v>0</v>
      </c>
      <c r="O9" s="478" t="b">
        <f t="shared" si="4"/>
        <v>0</v>
      </c>
      <c r="P9" s="478" t="b">
        <f t="shared" si="5"/>
        <v>0</v>
      </c>
      <c r="Q9" s="478" t="b">
        <f t="shared" si="6"/>
        <v>0</v>
      </c>
      <c r="R9" s="478" t="b">
        <f t="shared" si="7"/>
        <v>0</v>
      </c>
      <c r="S9" s="479" t="str">
        <f>IF(COUNTA(E9:F9)&lt;2,"",(IF(L9=TRUE,$L$5,IF(M9=TRUE,$M$5,IF(N9=TRUE,$N$5,IF(O9=TRUE,$O$5,IF(P9=TRUE,$P$5,IF(Q9=TRUE,$Q$5,IF(R9=TRUE,$R$5,0)))))))))</f>
        <v/>
      </c>
      <c r="T9" s="480" t="str">
        <f>IF(COUNTA(E9:F9)&lt;2,"",(IF(L9=TRUE,6,IF(M9=TRUE,5,IF(N9=TRUE,4,IF(O9=TRUE,3,IF(P9=TRUE,2,IF(Q9=TRUE,1,IF(R9=TRUE,0,0)))))))))</f>
        <v/>
      </c>
      <c r="U9" s="481" t="e">
        <f>T9*10+H9</f>
        <v>#VALUE!</v>
      </c>
      <c r="V9" s="478" t="e">
        <f t="shared" si="8"/>
        <v>#VALUE!</v>
      </c>
      <c r="W9" s="478" t="e">
        <f t="shared" si="9"/>
        <v>#VALUE!</v>
      </c>
      <c r="X9" s="478" t="e">
        <f t="shared" si="10"/>
        <v>#VALUE!</v>
      </c>
      <c r="Y9" s="478" t="e">
        <f t="shared" si="11"/>
        <v>#VALUE!</v>
      </c>
      <c r="Z9" s="478" t="e">
        <f t="shared" si="12"/>
        <v>#VALUE!</v>
      </c>
      <c r="AA9" s="482" t="str">
        <f>IF(COUNTA(E9:F9:H9)&lt;3,"",(IF(V9=TRUE,$V$5,IF(W9=TRUE,$W$5,IF(X9=TRUE,$X$5,IF(Y9=TRUE,$Y$5,"Non"))))))</f>
        <v/>
      </c>
      <c r="AB9" s="478" t="e">
        <f t="shared" si="13"/>
        <v>#VALUE!</v>
      </c>
      <c r="AC9" s="478" t="e">
        <f t="shared" si="14"/>
        <v>#VALUE!</v>
      </c>
      <c r="AD9" s="478" t="e">
        <f t="shared" si="15"/>
        <v>#VALUE!</v>
      </c>
      <c r="AE9" s="478" t="e">
        <f t="shared" si="16"/>
        <v>#VALUE!</v>
      </c>
      <c r="AF9" s="478" t="e">
        <f t="shared" si="17"/>
        <v>#VALUE!</v>
      </c>
      <c r="AG9" s="482" t="str">
        <f>IF(COUNTA(E9:F9:H9)&lt;3,"",(IF(AB9=TRUE,$AB$5,IF(AC9=TRUE,$AC$5,IF(AD9=TRUE,$AD$5,IF(AE9=TRUE,$AE$5,IF(AF9=TRUE,$AF$5,"Aucune")))))))</f>
        <v/>
      </c>
      <c r="AH9" s="478" t="e">
        <f t="shared" si="18"/>
        <v>#VALUE!</v>
      </c>
      <c r="AI9" s="478" t="e">
        <f t="shared" si="19"/>
        <v>#VALUE!</v>
      </c>
      <c r="AJ9" s="478" t="e">
        <f t="shared" si="20"/>
        <v>#VALUE!</v>
      </c>
      <c r="AK9" s="478" t="e">
        <f t="shared" si="21"/>
        <v>#VALUE!</v>
      </c>
      <c r="AL9" s="478" t="e">
        <f t="shared" si="22"/>
        <v>#VALUE!</v>
      </c>
      <c r="AM9" s="482" t="str">
        <f>IF(COUNTA(E9:F9:H9)&lt;3,"",(IF(AH9=TRUE,$AH$5,IF(AI9=TRUE,$AI$5,IF(AJ9=TRUE,$AJ$5,IF(AK9=TRUE,$AK$5,IF(AL9=TRUE,$AL$5,"Aucune")))))))</f>
        <v/>
      </c>
      <c r="AN9" s="478" t="e">
        <f t="shared" si="23"/>
        <v>#VALUE!</v>
      </c>
      <c r="AO9" s="478" t="e">
        <f t="shared" si="24"/>
        <v>#VALUE!</v>
      </c>
      <c r="AP9" s="478" t="e">
        <f t="shared" si="25"/>
        <v>#VALUE!</v>
      </c>
      <c r="AQ9" s="482" t="str">
        <f>IF(COUNTA(E9:F9:H9)&lt;3,"",(IF(AN9=TRUE,$AN$5,IF(AO9=TRUE,$AO$5,IF(AP9=TRUE,$AP$5,"Aucune action requise")))))</f>
        <v/>
      </c>
      <c r="AR9" s="478" t="e">
        <f t="shared" si="26"/>
        <v>#VALUE!</v>
      </c>
      <c r="AS9" s="478" t="e">
        <f t="shared" si="27"/>
        <v>#VALUE!</v>
      </c>
      <c r="AT9" s="478" t="e">
        <f t="shared" si="28"/>
        <v>#VALUE!</v>
      </c>
      <c r="AU9" s="478" t="e">
        <f t="shared" si="29"/>
        <v>#VALUE!</v>
      </c>
      <c r="AV9" s="482" t="str">
        <f>IF(COUNTA(E9:F9:H9)&lt;3,"",(IF(AR9=TRUE,$AR$5,IF(AS9=TRUE,$AS$5,IF(AT9=TRUE,$AT$5,IF(AU9=TRUE,$AU$5,"Aucun"))))))</f>
        <v/>
      </c>
      <c r="AW9" s="483"/>
      <c r="AX9" s="484"/>
      <c r="AY9" s="146"/>
    </row>
    <row r="10" spans="1:51" s="233" customFormat="1" ht="114" customHeight="1">
      <c r="A10" s="226"/>
      <c r="B10" s="471" t="s">
        <v>388</v>
      </c>
      <c r="C10" s="472" t="s">
        <v>389</v>
      </c>
      <c r="D10" s="486"/>
      <c r="E10" s="474"/>
      <c r="F10" s="475"/>
      <c r="G10" s="475"/>
      <c r="H10" s="476"/>
      <c r="I10" s="476"/>
      <c r="J10" s="477" t="str">
        <f>S10</f>
        <v/>
      </c>
      <c r="K10" s="478">
        <f t="shared" si="0"/>
        <v>0</v>
      </c>
      <c r="L10" s="478" t="b">
        <f t="shared" si="1"/>
        <v>0</v>
      </c>
      <c r="M10" s="478" t="b">
        <f t="shared" si="2"/>
        <v>0</v>
      </c>
      <c r="N10" s="478" t="b">
        <f t="shared" si="3"/>
        <v>0</v>
      </c>
      <c r="O10" s="478" t="b">
        <f t="shared" si="4"/>
        <v>0</v>
      </c>
      <c r="P10" s="478" t="b">
        <f t="shared" si="5"/>
        <v>0</v>
      </c>
      <c r="Q10" s="478" t="b">
        <f t="shared" si="6"/>
        <v>0</v>
      </c>
      <c r="R10" s="478" t="b">
        <f t="shared" si="7"/>
        <v>0</v>
      </c>
      <c r="S10" s="479" t="str">
        <f>IF(COUNTA(E10:F10)&lt;2,"",(IF(L10=TRUE,$L$5,IF(M10=TRUE,$M$5,IF(N10=TRUE,$N$5,IF(O10=TRUE,$O$5,IF(P10=TRUE,$P$5,IF(Q10=TRUE,$Q$5,IF(R10=TRUE,$R$5,0)))))))))</f>
        <v/>
      </c>
      <c r="T10" s="480" t="str">
        <f>IF(COUNTA(E10:F10)&lt;2,"",(IF(L10=TRUE,6,IF(M10=TRUE,5,IF(N10=TRUE,4,IF(O10=TRUE,3,IF(P10=TRUE,2,IF(Q10=TRUE,1,IF(R10=TRUE,0,0)))))))))</f>
        <v/>
      </c>
      <c r="U10" s="481" t="e">
        <f>T10*10+H10</f>
        <v>#VALUE!</v>
      </c>
      <c r="V10" s="478" t="e">
        <f t="shared" si="8"/>
        <v>#VALUE!</v>
      </c>
      <c r="W10" s="478" t="e">
        <f t="shared" si="9"/>
        <v>#VALUE!</v>
      </c>
      <c r="X10" s="478" t="e">
        <f t="shared" si="10"/>
        <v>#VALUE!</v>
      </c>
      <c r="Y10" s="478" t="e">
        <f t="shared" si="11"/>
        <v>#VALUE!</v>
      </c>
      <c r="Z10" s="478" t="e">
        <f t="shared" si="12"/>
        <v>#VALUE!</v>
      </c>
      <c r="AA10" s="482" t="str">
        <f>IF(COUNTA(E10:F10:H10)&lt;3,"",(IF(V10=TRUE,$V$5,IF(W10=TRUE,$W$5,IF(X10=TRUE,$X$5,IF(Y10=TRUE,$Y$5,"Non"))))))</f>
        <v/>
      </c>
      <c r="AB10" s="478" t="e">
        <f t="shared" si="13"/>
        <v>#VALUE!</v>
      </c>
      <c r="AC10" s="478" t="e">
        <f t="shared" si="14"/>
        <v>#VALUE!</v>
      </c>
      <c r="AD10" s="478" t="e">
        <f t="shared" si="15"/>
        <v>#VALUE!</v>
      </c>
      <c r="AE10" s="478" t="e">
        <f t="shared" si="16"/>
        <v>#VALUE!</v>
      </c>
      <c r="AF10" s="478" t="e">
        <f t="shared" si="17"/>
        <v>#VALUE!</v>
      </c>
      <c r="AG10" s="482" t="str">
        <f>IF(COUNTA(E10:F10:H10)&lt;3,"",(IF(AB10=TRUE,$AB$5,IF(AC10=TRUE,$AC$5,IF(AD10=TRUE,$AD$5,IF(AE10=TRUE,$AE$5,IF(AF10=TRUE,$AF$5,"Aucune")))))))</f>
        <v/>
      </c>
      <c r="AH10" s="478" t="e">
        <f t="shared" si="18"/>
        <v>#VALUE!</v>
      </c>
      <c r="AI10" s="478" t="e">
        <f t="shared" si="19"/>
        <v>#VALUE!</v>
      </c>
      <c r="AJ10" s="478" t="e">
        <f t="shared" si="20"/>
        <v>#VALUE!</v>
      </c>
      <c r="AK10" s="478" t="e">
        <f t="shared" si="21"/>
        <v>#VALUE!</v>
      </c>
      <c r="AL10" s="478" t="e">
        <f t="shared" si="22"/>
        <v>#VALUE!</v>
      </c>
      <c r="AM10" s="482" t="str">
        <f>IF(COUNTA(E10:F10:H10)&lt;3,"",(IF(AH10=TRUE,$AH$5,IF(AI10=TRUE,$AI$5,IF(AJ10=TRUE,$AJ$5,IF(AK10=TRUE,$AK$5,IF(AL10=TRUE,$AL$5,"Aucune")))))))</f>
        <v/>
      </c>
      <c r="AN10" s="478" t="e">
        <f t="shared" si="23"/>
        <v>#VALUE!</v>
      </c>
      <c r="AO10" s="478" t="e">
        <f t="shared" si="24"/>
        <v>#VALUE!</v>
      </c>
      <c r="AP10" s="478" t="e">
        <f t="shared" si="25"/>
        <v>#VALUE!</v>
      </c>
      <c r="AQ10" s="482" t="str">
        <f>IF(COUNTA(E10:F10:H10)&lt;3,"",(IF(AN10=TRUE,$AN$5,IF(AO10=TRUE,$AO$5,IF(AP10=TRUE,$AP$5,"Aucune action requise")))))</f>
        <v/>
      </c>
      <c r="AR10" s="478" t="e">
        <f t="shared" si="26"/>
        <v>#VALUE!</v>
      </c>
      <c r="AS10" s="478" t="e">
        <f t="shared" si="27"/>
        <v>#VALUE!</v>
      </c>
      <c r="AT10" s="478" t="e">
        <f t="shared" si="28"/>
        <v>#VALUE!</v>
      </c>
      <c r="AU10" s="478" t="e">
        <f t="shared" si="29"/>
        <v>#VALUE!</v>
      </c>
      <c r="AV10" s="482" t="str">
        <f>IF(COUNTA(E10:F10:H10)&lt;3,"",(IF(AR10=TRUE,$AR$5,IF(AS10=TRUE,$AS$5,IF(AT10=TRUE,$AT$5,IF(AU10=TRUE,$AU$5,"Aucun"))))))</f>
        <v/>
      </c>
      <c r="AW10" s="483"/>
      <c r="AX10" s="484"/>
      <c r="AY10" s="146"/>
    </row>
    <row r="11" spans="1:51" s="233" customFormat="1" ht="114" customHeight="1" thickBot="1">
      <c r="A11" s="226"/>
      <c r="B11" s="455" t="s">
        <v>390</v>
      </c>
      <c r="C11" s="456" t="s">
        <v>391</v>
      </c>
      <c r="D11" s="488"/>
      <c r="E11" s="443"/>
      <c r="F11" s="444"/>
      <c r="G11" s="444"/>
      <c r="H11" s="445"/>
      <c r="I11" s="505"/>
      <c r="J11" s="506" t="str">
        <f>S11</f>
        <v/>
      </c>
      <c r="K11" s="507">
        <f t="shared" ref="K11:K14" si="30">E11*10+F11</f>
        <v>0</v>
      </c>
      <c r="L11" s="507" t="b">
        <f t="shared" ref="L11:L14" si="31">OR(K11=31)</f>
        <v>0</v>
      </c>
      <c r="M11" s="507" t="b">
        <f t="shared" ref="M11:M14" si="32">OR(K11=21,K11=32)</f>
        <v>0</v>
      </c>
      <c r="N11" s="507" t="b">
        <f t="shared" ref="N11:N14" si="33">OR(K11=22,K11=33)</f>
        <v>0</v>
      </c>
      <c r="O11" s="507" t="b">
        <f t="shared" ref="O11:O14" si="34">OR(K11=11,K11=12)</f>
        <v>0</v>
      </c>
      <c r="P11" s="507" t="b">
        <f t="shared" ref="P11:P14" si="35">OR(K11=23,K11=34)</f>
        <v>0</v>
      </c>
      <c r="Q11" s="507" t="b">
        <f t="shared" ref="Q11:Q14" si="36">OR(K11=13,K11=14,K11=24)</f>
        <v>0</v>
      </c>
      <c r="R11" s="507" t="b">
        <f t="shared" ref="R11:R14" si="37">OR(K11=1,K11=2,K11=3,K11=4)</f>
        <v>0</v>
      </c>
      <c r="S11" s="508" t="str">
        <f>IF(COUNTA(E11:F11)&lt;2,"",(IF(L11=TRUE,$L$5,IF(M11=TRUE,$M$5,IF(N11=TRUE,$N$5,IF(O11=TRUE,$O$5,IF(P11=TRUE,$P$5,IF(Q11=TRUE,$Q$5,IF(R11=TRUE,$R$5,0)))))))))</f>
        <v/>
      </c>
      <c r="T11" s="509" t="str">
        <f>IF(COUNTA(E11:F11)&lt;2,"",(IF(L11=TRUE,6,IF(M11=TRUE,5,IF(N11=TRUE,4,IF(O11=TRUE,3,IF(P11=TRUE,2,IF(Q11=TRUE,1,IF(R11=TRUE,0,0)))))))))</f>
        <v/>
      </c>
      <c r="U11" s="510" t="e">
        <f>T11*10+H11</f>
        <v>#VALUE!</v>
      </c>
      <c r="V11" s="507" t="e">
        <f t="shared" ref="V11:V14" si="38">OR(U11=61,U11=62,U11=63)</f>
        <v>#VALUE!</v>
      </c>
      <c r="W11" s="507" t="e">
        <f t="shared" ref="W11:W14" si="39">OR(U11=51,U11=52)</f>
        <v>#VALUE!</v>
      </c>
      <c r="X11" s="507" t="e">
        <f t="shared" ref="X11:X14" si="40">OR(U11=31,U11=41,U11=42,U11=53)</f>
        <v>#VALUE!</v>
      </c>
      <c r="Y11" s="507" t="e">
        <f t="shared" ref="Y11:Y14" si="41">OR(U11=21,U11=32)</f>
        <v>#VALUE!</v>
      </c>
      <c r="Z11" s="507" t="e">
        <f t="shared" ref="Z11:Z14" si="42">AND(V11=FALSE,W11=FALSE,X11=FALSE,Y11=FALSE)</f>
        <v>#VALUE!</v>
      </c>
      <c r="AA11" s="511" t="str">
        <f>IF(COUNTA(E11:F11:H11)&lt;3,"",(IF(V11=TRUE,$V$5,IF(W11=TRUE,$W$5,IF(X11=TRUE,$X$5,IF(Y11=TRUE,$Y$5,"Non"))))))</f>
        <v/>
      </c>
      <c r="AB11" s="507" t="e">
        <f t="shared" ref="AB11:AB14" si="43">OR(U11=61,U11=62,U11=51,U11=52)</f>
        <v>#VALUE!</v>
      </c>
      <c r="AC11" s="507" t="e">
        <f t="shared" ref="AC11:AC14" si="44">OR(U11=41,U11=42)</f>
        <v>#VALUE!</v>
      </c>
      <c r="AD11" s="507" t="e">
        <f t="shared" ref="AD11:AD14" si="45">OR(U11=31,U11=32,U11=63,U11=64,U11=53,U11=54,)</f>
        <v>#VALUE!</v>
      </c>
      <c r="AE11" s="507" t="e">
        <f t="shared" ref="AE11:AE14" si="46">OR(U11=21,U11=22,)</f>
        <v>#VALUE!</v>
      </c>
      <c r="AF11" s="507" t="e">
        <f t="shared" ref="AF11:AF14" si="47">OR(U11=11,U11=12,U11=13,U11=23,)</f>
        <v>#VALUE!</v>
      </c>
      <c r="AG11" s="511" t="str">
        <f>IF(COUNTA(E11:F11:H11)&lt;3,"",(IF(AB11=TRUE,$AB$5,IF(AC11=TRUE,$AC$5,IF(AD11=TRUE,$AD$5,IF(AE11=TRUE,$AE$5,IF(AF11=TRUE,$AF$5,"Aucune")))))))</f>
        <v/>
      </c>
      <c r="AH11" s="507" t="e">
        <f t="shared" ref="AH11:AH14" si="48">OR(U11=62,U11=52,U11=42)</f>
        <v>#VALUE!</v>
      </c>
      <c r="AI11" s="507" t="e">
        <f t="shared" ref="AI11:AI14" si="49">OR(U11=63,U11=53,U11=43,U11=64,U11=54)</f>
        <v>#VALUE!</v>
      </c>
      <c r="AJ11" s="507" t="e">
        <f t="shared" ref="AJ11:AJ14" si="50">OR(U11=61,U11=51,U11=41)</f>
        <v>#VALUE!</v>
      </c>
      <c r="AK11" s="507" t="e">
        <f t="shared" ref="AK11:AK14" si="51">OR(U11=44,U11=32,U11=33,U11=34)</f>
        <v>#VALUE!</v>
      </c>
      <c r="AL11" s="507" t="e">
        <f t="shared" ref="AL11:AL14" si="52">OR(U11=22,U11=23,U11=24,U11=12,U11=13,U11=14)</f>
        <v>#VALUE!</v>
      </c>
      <c r="AM11" s="511" t="str">
        <f>IF(COUNTA(E11:F11:H11)&lt;3,"",(IF(AH11=TRUE,$AH$5,IF(AI11=TRUE,$AI$5,IF(AJ11=TRUE,$AJ$5,IF(AK11=TRUE,$AK$5,IF(AL11=TRUE,$AL$5,"Aucune")))))))</f>
        <v/>
      </c>
      <c r="AN11" s="507" t="e">
        <f t="shared" ref="AN11:AN14" si="53">OR(U11=61,U11=62,U11=63,U11=51,U11=52,U11=53)</f>
        <v>#VALUE!</v>
      </c>
      <c r="AO11" s="507" t="e">
        <f t="shared" ref="AO11:AO14" si="54">OR(U11=41,U11=42,U11=43,U11=31,U11=32,U11=33)</f>
        <v>#VALUE!</v>
      </c>
      <c r="AP11" s="507" t="e">
        <f t="shared" ref="AP11:AP14" si="55">OR(U11=21,U11=22,U11=23,U11=11,U11=12,U11=13)</f>
        <v>#VALUE!</v>
      </c>
      <c r="AQ11" s="511" t="str">
        <f>IF(COUNTA(E11:F11:H11)&lt;3,"",(IF(AN11=TRUE,$AN$5,IF(AO11=TRUE,$AO$5,IF(AP11=TRUE,$AP$5,"Aucune action requise")))))</f>
        <v/>
      </c>
      <c r="AR11" s="507" t="e">
        <f t="shared" ref="AR11:AR14" si="56">OR(U11=61,U11=51,U11=41,U11=31,U11=21)</f>
        <v>#VALUE!</v>
      </c>
      <c r="AS11" s="507" t="e">
        <f t="shared" ref="AS11:AS14" si="57">OR(U11=62,U11=52,U11=42,U11=32,U11=22,U11=63,U11=53)</f>
        <v>#VALUE!</v>
      </c>
      <c r="AT11" s="507" t="e">
        <f t="shared" ref="AT11:AT14" si="58">OR(U11=43,U11=33,U11=23,U11=34,U11=24)</f>
        <v>#VALUE!</v>
      </c>
      <c r="AU11" s="507" t="e">
        <f t="shared" ref="AU11:AU14" si="59">OR(U11=64,U11=54,U11=44)</f>
        <v>#VALUE!</v>
      </c>
      <c r="AV11" s="511" t="str">
        <f>IF(COUNTA(E11:F11:H11)&lt;3,"",(IF(AR11=TRUE,$AR$5,IF(AS11=TRUE,$AS$5,IF(AT11=TRUE,$AT$5,IF(AU11=TRUE,$AU$5,"Aucun"))))))</f>
        <v/>
      </c>
      <c r="AW11" s="512"/>
      <c r="AX11" s="513"/>
      <c r="AY11" s="152"/>
    </row>
    <row r="12" spans="1:51" s="233" customFormat="1" ht="24.95" customHeight="1" thickBot="1">
      <c r="A12" s="226"/>
      <c r="B12" s="767" t="s">
        <v>392</v>
      </c>
      <c r="C12" s="768"/>
      <c r="D12" s="768"/>
      <c r="E12" s="768"/>
      <c r="F12" s="768"/>
      <c r="G12" s="768"/>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768"/>
      <c r="AL12" s="768"/>
      <c r="AM12" s="768"/>
      <c r="AN12" s="768"/>
      <c r="AO12" s="768"/>
      <c r="AP12" s="768"/>
      <c r="AQ12" s="768"/>
      <c r="AR12" s="768"/>
      <c r="AS12" s="768"/>
      <c r="AT12" s="768"/>
      <c r="AU12" s="768"/>
      <c r="AV12" s="768"/>
      <c r="AW12" s="768"/>
      <c r="AX12" s="768"/>
      <c r="AY12" s="769"/>
    </row>
    <row r="13" spans="1:51" s="233" customFormat="1" ht="114" customHeight="1">
      <c r="A13" s="226"/>
      <c r="B13" s="469" t="s">
        <v>393</v>
      </c>
      <c r="C13" s="496" t="s">
        <v>394</v>
      </c>
      <c r="D13" s="493"/>
      <c r="E13" s="429"/>
      <c r="F13" s="430"/>
      <c r="G13" s="430"/>
      <c r="H13" s="431"/>
      <c r="I13" s="431"/>
      <c r="J13" s="504" t="str">
        <f>S13</f>
        <v/>
      </c>
      <c r="K13" s="433">
        <f t="shared" si="30"/>
        <v>0</v>
      </c>
      <c r="L13" s="433" t="b">
        <f t="shared" si="31"/>
        <v>0</v>
      </c>
      <c r="M13" s="433" t="b">
        <f t="shared" si="32"/>
        <v>0</v>
      </c>
      <c r="N13" s="433" t="b">
        <f t="shared" si="33"/>
        <v>0</v>
      </c>
      <c r="O13" s="433" t="b">
        <f t="shared" si="34"/>
        <v>0</v>
      </c>
      <c r="P13" s="433" t="b">
        <f t="shared" si="35"/>
        <v>0</v>
      </c>
      <c r="Q13" s="433" t="b">
        <f t="shared" si="36"/>
        <v>0</v>
      </c>
      <c r="R13" s="433" t="b">
        <f t="shared" si="37"/>
        <v>0</v>
      </c>
      <c r="S13" s="434" t="str">
        <f>IF(COUNTA(E13:F13)&lt;2,"",(IF(L13=TRUE,$L$5,IF(M13=TRUE,$M$5,IF(N13=TRUE,$N$5,IF(O13=TRUE,$O$5,IF(P13=TRUE,$P$5,IF(Q13=TRUE,$Q$5,IF(R13=TRUE,$R$5,0)))))))))</f>
        <v/>
      </c>
      <c r="T13" s="435" t="str">
        <f>IF(COUNTA(E13:F13)&lt;2,"",(IF(L13=TRUE,6,IF(M13=TRUE,5,IF(N13=TRUE,4,IF(O13=TRUE,3,IF(P13=TRUE,2,IF(Q13=TRUE,1,IF(R13=TRUE,0,0)))))))))</f>
        <v/>
      </c>
      <c r="U13" s="436" t="e">
        <f>T13*10+H13</f>
        <v>#VALUE!</v>
      </c>
      <c r="V13" s="433" t="e">
        <f t="shared" si="38"/>
        <v>#VALUE!</v>
      </c>
      <c r="W13" s="433" t="e">
        <f t="shared" si="39"/>
        <v>#VALUE!</v>
      </c>
      <c r="X13" s="433" t="e">
        <f t="shared" si="40"/>
        <v>#VALUE!</v>
      </c>
      <c r="Y13" s="433" t="e">
        <f t="shared" si="41"/>
        <v>#VALUE!</v>
      </c>
      <c r="Z13" s="433" t="e">
        <f t="shared" si="42"/>
        <v>#VALUE!</v>
      </c>
      <c r="AA13" s="437" t="str">
        <f>IF(COUNTA(E13:F13:H13)&lt;3,"",(IF(V13=TRUE,$V$5,IF(W13=TRUE,$W$5,IF(X13=TRUE,$X$5,IF(Y13=TRUE,$Y$5,"Non"))))))</f>
        <v/>
      </c>
      <c r="AB13" s="433" t="e">
        <f t="shared" si="43"/>
        <v>#VALUE!</v>
      </c>
      <c r="AC13" s="433" t="e">
        <f t="shared" si="44"/>
        <v>#VALUE!</v>
      </c>
      <c r="AD13" s="433" t="e">
        <f t="shared" si="45"/>
        <v>#VALUE!</v>
      </c>
      <c r="AE13" s="433" t="e">
        <f t="shared" si="46"/>
        <v>#VALUE!</v>
      </c>
      <c r="AF13" s="433" t="e">
        <f t="shared" si="47"/>
        <v>#VALUE!</v>
      </c>
      <c r="AG13" s="437" t="str">
        <f>IF(COUNTA(E13:F13:H13)&lt;3,"",(IF(AB13=TRUE,$AB$5,IF(AC13=TRUE,$AC$5,IF(AD13=TRUE,$AD$5,IF(AE13=TRUE,$AE$5,IF(AF13=TRUE,$AF$5,"Aucune")))))))</f>
        <v/>
      </c>
      <c r="AH13" s="433" t="e">
        <f t="shared" si="48"/>
        <v>#VALUE!</v>
      </c>
      <c r="AI13" s="433" t="e">
        <f t="shared" si="49"/>
        <v>#VALUE!</v>
      </c>
      <c r="AJ13" s="433" t="e">
        <f t="shared" si="50"/>
        <v>#VALUE!</v>
      </c>
      <c r="AK13" s="433" t="e">
        <f t="shared" si="51"/>
        <v>#VALUE!</v>
      </c>
      <c r="AL13" s="433" t="e">
        <f t="shared" si="52"/>
        <v>#VALUE!</v>
      </c>
      <c r="AM13" s="437" t="str">
        <f>IF(COUNTA(E13:F13:H13)&lt;3,"",(IF(AH13=TRUE,$AH$5,IF(AI13=TRUE,$AI$5,IF(AJ13=TRUE,$AJ$5,IF(AK13=TRUE,$AK$5,IF(AL13=TRUE,$AL$5,"Aucune")))))))</f>
        <v/>
      </c>
      <c r="AN13" s="433" t="e">
        <f t="shared" si="53"/>
        <v>#VALUE!</v>
      </c>
      <c r="AO13" s="433" t="e">
        <f t="shared" si="54"/>
        <v>#VALUE!</v>
      </c>
      <c r="AP13" s="433" t="e">
        <f t="shared" si="55"/>
        <v>#VALUE!</v>
      </c>
      <c r="AQ13" s="437" t="str">
        <f>IF(COUNTA(E13:F13:H13)&lt;3,"",(IF(AN13=TRUE,$AN$5,IF(AO13=TRUE,$AO$5,IF(AP13=TRUE,$AP$5,"Aucune action requise")))))</f>
        <v/>
      </c>
      <c r="AR13" s="433" t="e">
        <f t="shared" si="56"/>
        <v>#VALUE!</v>
      </c>
      <c r="AS13" s="433" t="e">
        <f t="shared" si="57"/>
        <v>#VALUE!</v>
      </c>
      <c r="AT13" s="433" t="e">
        <f t="shared" si="58"/>
        <v>#VALUE!</v>
      </c>
      <c r="AU13" s="433" t="e">
        <f t="shared" si="59"/>
        <v>#VALUE!</v>
      </c>
      <c r="AV13" s="437" t="str">
        <f>IF(COUNTA(E13:F13:H13)&lt;3,"",(IF(AR13=TRUE,$AR$5,IF(AS13=TRUE,$AS$5,IF(AT13=TRUE,$AT$5,IF(AU13=TRUE,$AU$5,"Aucun"))))))</f>
        <v/>
      </c>
      <c r="AW13" s="438"/>
      <c r="AX13" s="439"/>
      <c r="AY13" s="136"/>
    </row>
    <row r="14" spans="1:51" s="233" customFormat="1" ht="114" customHeight="1">
      <c r="A14" s="226"/>
      <c r="B14" s="471" t="s">
        <v>395</v>
      </c>
      <c r="C14" s="485" t="s">
        <v>396</v>
      </c>
      <c r="D14" s="486"/>
      <c r="E14" s="474"/>
      <c r="F14" s="475"/>
      <c r="G14" s="475"/>
      <c r="H14" s="476"/>
      <c r="I14" s="476"/>
      <c r="J14" s="477" t="str">
        <f>S14</f>
        <v/>
      </c>
      <c r="K14" s="478">
        <f t="shared" si="30"/>
        <v>0</v>
      </c>
      <c r="L14" s="478" t="b">
        <f t="shared" si="31"/>
        <v>0</v>
      </c>
      <c r="M14" s="478" t="b">
        <f t="shared" si="32"/>
        <v>0</v>
      </c>
      <c r="N14" s="478" t="b">
        <f t="shared" si="33"/>
        <v>0</v>
      </c>
      <c r="O14" s="478" t="b">
        <f t="shared" si="34"/>
        <v>0</v>
      </c>
      <c r="P14" s="478" t="b">
        <f t="shared" si="35"/>
        <v>0</v>
      </c>
      <c r="Q14" s="478" t="b">
        <f t="shared" si="36"/>
        <v>0</v>
      </c>
      <c r="R14" s="478" t="b">
        <f t="shared" si="37"/>
        <v>0</v>
      </c>
      <c r="S14" s="479" t="str">
        <f>IF(COUNTA(E14:F14)&lt;2,"",(IF(L14=TRUE,$L$5,IF(M14=TRUE,$M$5,IF(N14=TRUE,$N$5,IF(O14=TRUE,$O$5,IF(P14=TRUE,$P$5,IF(Q14=TRUE,$Q$5,IF(R14=TRUE,$R$5,0)))))))))</f>
        <v/>
      </c>
      <c r="T14" s="480" t="str">
        <f>IF(COUNTA(E14:F14)&lt;2,"",(IF(L14=TRUE,6,IF(M14=TRUE,5,IF(N14=TRUE,4,IF(O14=TRUE,3,IF(P14=TRUE,2,IF(Q14=TRUE,1,IF(R14=TRUE,0,0)))))))))</f>
        <v/>
      </c>
      <c r="U14" s="481" t="e">
        <f>T14*10+H14</f>
        <v>#VALUE!</v>
      </c>
      <c r="V14" s="478" t="e">
        <f t="shared" si="38"/>
        <v>#VALUE!</v>
      </c>
      <c r="W14" s="478" t="e">
        <f t="shared" si="39"/>
        <v>#VALUE!</v>
      </c>
      <c r="X14" s="478" t="e">
        <f t="shared" si="40"/>
        <v>#VALUE!</v>
      </c>
      <c r="Y14" s="478" t="e">
        <f t="shared" si="41"/>
        <v>#VALUE!</v>
      </c>
      <c r="Z14" s="478" t="e">
        <f t="shared" si="42"/>
        <v>#VALUE!</v>
      </c>
      <c r="AA14" s="482" t="str">
        <f>IF(COUNTA(E14:F14:H14)&lt;3,"",(IF(V14=TRUE,$V$5,IF(W14=TRUE,$W$5,IF(X14=TRUE,$X$5,IF(Y14=TRUE,$Y$5,"Non"))))))</f>
        <v/>
      </c>
      <c r="AB14" s="478" t="e">
        <f t="shared" si="43"/>
        <v>#VALUE!</v>
      </c>
      <c r="AC14" s="478" t="e">
        <f t="shared" si="44"/>
        <v>#VALUE!</v>
      </c>
      <c r="AD14" s="478" t="e">
        <f t="shared" si="45"/>
        <v>#VALUE!</v>
      </c>
      <c r="AE14" s="478" t="e">
        <f t="shared" si="46"/>
        <v>#VALUE!</v>
      </c>
      <c r="AF14" s="478" t="e">
        <f t="shared" si="47"/>
        <v>#VALUE!</v>
      </c>
      <c r="AG14" s="482" t="str">
        <f>IF(COUNTA(E14:F14:H14)&lt;3,"",(IF(AB14=TRUE,$AB$5,IF(AC14=TRUE,$AC$5,IF(AD14=TRUE,$AD$5,IF(AE14=TRUE,$AE$5,IF(AF14=TRUE,$AF$5,"Aucune")))))))</f>
        <v/>
      </c>
      <c r="AH14" s="478" t="e">
        <f t="shared" si="48"/>
        <v>#VALUE!</v>
      </c>
      <c r="AI14" s="478" t="e">
        <f t="shared" si="49"/>
        <v>#VALUE!</v>
      </c>
      <c r="AJ14" s="478" t="e">
        <f t="shared" si="50"/>
        <v>#VALUE!</v>
      </c>
      <c r="AK14" s="478" t="e">
        <f t="shared" si="51"/>
        <v>#VALUE!</v>
      </c>
      <c r="AL14" s="478" t="e">
        <f t="shared" si="52"/>
        <v>#VALUE!</v>
      </c>
      <c r="AM14" s="482" t="str">
        <f>IF(COUNTA(E14:F14:H14)&lt;3,"",(IF(AH14=TRUE,$AH$5,IF(AI14=TRUE,$AI$5,IF(AJ14=TRUE,$AJ$5,IF(AK14=TRUE,$AK$5,IF(AL14=TRUE,$AL$5,"Aucune")))))))</f>
        <v/>
      </c>
      <c r="AN14" s="478" t="e">
        <f t="shared" si="53"/>
        <v>#VALUE!</v>
      </c>
      <c r="AO14" s="478" t="e">
        <f t="shared" si="54"/>
        <v>#VALUE!</v>
      </c>
      <c r="AP14" s="478" t="e">
        <f t="shared" si="55"/>
        <v>#VALUE!</v>
      </c>
      <c r="AQ14" s="482" t="str">
        <f>IF(COUNTA(E14:F14:H14)&lt;3,"",(IF(AN14=TRUE,$AN$5,IF(AO14=TRUE,$AO$5,IF(AP14=TRUE,$AP$5,"Aucune action requise")))))</f>
        <v/>
      </c>
      <c r="AR14" s="478" t="e">
        <f t="shared" si="56"/>
        <v>#VALUE!</v>
      </c>
      <c r="AS14" s="478" t="e">
        <f t="shared" si="57"/>
        <v>#VALUE!</v>
      </c>
      <c r="AT14" s="478" t="e">
        <f t="shared" si="58"/>
        <v>#VALUE!</v>
      </c>
      <c r="AU14" s="478" t="e">
        <f t="shared" si="59"/>
        <v>#VALUE!</v>
      </c>
      <c r="AV14" s="482" t="str">
        <f>IF(COUNTA(E14:F14:H14)&lt;3,"",(IF(AR14=TRUE,$AR$5,IF(AS14=TRUE,$AS$5,IF(AT14=TRUE,$AT$5,IF(AU14=TRUE,$AU$5,"Aucun"))))))</f>
        <v/>
      </c>
      <c r="AW14" s="483"/>
      <c r="AX14" s="484"/>
      <c r="AY14" s="146"/>
    </row>
    <row r="15" spans="1:51" ht="114" customHeight="1" thickBot="1">
      <c r="B15" s="455" t="s">
        <v>397</v>
      </c>
      <c r="C15" s="487" t="s">
        <v>398</v>
      </c>
      <c r="D15" s="488"/>
      <c r="E15" s="443"/>
      <c r="F15" s="444"/>
      <c r="G15" s="444"/>
      <c r="H15" s="445"/>
      <c r="I15" s="445"/>
      <c r="J15" s="506" t="str">
        <f>S15</f>
        <v/>
      </c>
      <c r="K15" s="447">
        <f t="shared" ref="K15" si="60">E15*10+F15</f>
        <v>0</v>
      </c>
      <c r="L15" s="447" t="b">
        <f t="shared" ref="L15" si="61">OR(K15=31)</f>
        <v>0</v>
      </c>
      <c r="M15" s="447" t="b">
        <f t="shared" ref="M15" si="62">OR(K15=21,K15=32)</f>
        <v>0</v>
      </c>
      <c r="N15" s="447" t="b">
        <f t="shared" ref="N15" si="63">OR(K15=22,K15=33)</f>
        <v>0</v>
      </c>
      <c r="O15" s="447" t="b">
        <f t="shared" ref="O15" si="64">OR(K15=11,K15=12)</f>
        <v>0</v>
      </c>
      <c r="P15" s="447" t="b">
        <f t="shared" ref="P15" si="65">OR(K15=23,K15=34)</f>
        <v>0</v>
      </c>
      <c r="Q15" s="447" t="b">
        <f t="shared" ref="Q15" si="66">OR(K15=13,K15=14,K15=24)</f>
        <v>0</v>
      </c>
      <c r="R15" s="447" t="b">
        <f t="shared" ref="R15" si="67">OR(K15=1,K15=2,K15=3,K15=4)</f>
        <v>0</v>
      </c>
      <c r="S15" s="448" t="str">
        <f>IF(COUNTA(E15:F15)&lt;2,"",(IF(L15=TRUE,$L$5,IF(M15=TRUE,$M$5,IF(N15=TRUE,$N$5,IF(O15=TRUE,$O$5,IF(P15=TRUE,$P$5,IF(Q15=TRUE,$Q$5,IF(R15=TRUE,$R$5,0)))))))))</f>
        <v/>
      </c>
      <c r="T15" s="449" t="str">
        <f>IF(COUNTA(E15:F15)&lt;2,"",(IF(L15=TRUE,6,IF(M15=TRUE,5,IF(N15=TRUE,4,IF(O15=TRUE,3,IF(P15=TRUE,2,IF(Q15=TRUE,1,IF(R15=TRUE,0,0)))))))))</f>
        <v/>
      </c>
      <c r="U15" s="450" t="e">
        <f>T15*10+H15</f>
        <v>#VALUE!</v>
      </c>
      <c r="V15" s="447" t="e">
        <f t="shared" ref="V15" si="68">OR(U15=61,U15=62,U15=63)</f>
        <v>#VALUE!</v>
      </c>
      <c r="W15" s="447" t="e">
        <f t="shared" ref="W15" si="69">OR(U15=51,U15=52)</f>
        <v>#VALUE!</v>
      </c>
      <c r="X15" s="447" t="e">
        <f t="shared" ref="X15" si="70">OR(U15=31,U15=41,U15=42,U15=53)</f>
        <v>#VALUE!</v>
      </c>
      <c r="Y15" s="447" t="e">
        <f t="shared" ref="Y15" si="71">OR(U15=21,U15=32)</f>
        <v>#VALUE!</v>
      </c>
      <c r="Z15" s="447" t="e">
        <f t="shared" ref="Z15" si="72">AND(V15=FALSE,W15=FALSE,X15=FALSE,Y15=FALSE)</f>
        <v>#VALUE!</v>
      </c>
      <c r="AA15" s="451" t="str">
        <f>IF(COUNTA(E15:F15:H15)&lt;3,"",(IF(V15=TRUE,$V$5,IF(W15=TRUE,$W$5,IF(X15=TRUE,$X$5,IF(Y15=TRUE,$Y$5,"Non"))))))</f>
        <v/>
      </c>
      <c r="AB15" s="447" t="e">
        <f t="shared" ref="AB15" si="73">OR(U15=61,U15=62,U15=51,U15=52)</f>
        <v>#VALUE!</v>
      </c>
      <c r="AC15" s="447" t="e">
        <f t="shared" ref="AC15" si="74">OR(U15=41,U15=42)</f>
        <v>#VALUE!</v>
      </c>
      <c r="AD15" s="447" t="e">
        <f t="shared" ref="AD15" si="75">OR(U15=31,U15=32,U15=63,U15=64,U15=53,U15=54,)</f>
        <v>#VALUE!</v>
      </c>
      <c r="AE15" s="447" t="e">
        <f t="shared" ref="AE15" si="76">OR(U15=21,U15=22,)</f>
        <v>#VALUE!</v>
      </c>
      <c r="AF15" s="447" t="e">
        <f t="shared" ref="AF15" si="77">OR(U15=11,U15=12,U15=13,U15=23,)</f>
        <v>#VALUE!</v>
      </c>
      <c r="AG15" s="451" t="str">
        <f>IF(COUNTA(E15:F15:H15)&lt;3,"",(IF(AB15=TRUE,$AB$5,IF(AC15=TRUE,$AC$5,IF(AD15=TRUE,$AD$5,IF(AE15=TRUE,$AE$5,IF(AF15=TRUE,$AF$5,"Aucune")))))))</f>
        <v/>
      </c>
      <c r="AH15" s="447" t="e">
        <f t="shared" ref="AH15" si="78">OR(U15=62,U15=52,U15=42)</f>
        <v>#VALUE!</v>
      </c>
      <c r="AI15" s="447" t="e">
        <f t="shared" ref="AI15" si="79">OR(U15=63,U15=53,U15=43,U15=64,U15=54)</f>
        <v>#VALUE!</v>
      </c>
      <c r="AJ15" s="447" t="e">
        <f t="shared" ref="AJ15" si="80">OR(U15=61,U15=51,U15=41)</f>
        <v>#VALUE!</v>
      </c>
      <c r="AK15" s="447" t="e">
        <f t="shared" ref="AK15" si="81">OR(U15=44,U15=32,U15=33,U15=34)</f>
        <v>#VALUE!</v>
      </c>
      <c r="AL15" s="447" t="e">
        <f t="shared" ref="AL15" si="82">OR(U15=22,U15=23,U15=24,U15=12,U15=13,U15=14)</f>
        <v>#VALUE!</v>
      </c>
      <c r="AM15" s="451" t="str">
        <f>IF(COUNTA(E15:F15:H15)&lt;3,"",(IF(AH15=TRUE,$AH$5,IF(AI15=TRUE,$AI$5,IF(AJ15=TRUE,$AJ$5,IF(AK15=TRUE,$AK$5,IF(AL15=TRUE,$AL$5,"Aucune")))))))</f>
        <v/>
      </c>
      <c r="AN15" s="447" t="e">
        <f t="shared" ref="AN15" si="83">OR(U15=61,U15=62,U15=63,U15=51,U15=52,U15=53)</f>
        <v>#VALUE!</v>
      </c>
      <c r="AO15" s="447" t="e">
        <f t="shared" ref="AO15" si="84">OR(U15=41,U15=42,U15=43,U15=31,U15=32,U15=33)</f>
        <v>#VALUE!</v>
      </c>
      <c r="AP15" s="447" t="e">
        <f t="shared" ref="AP15" si="85">OR(U15=21,U15=22,U15=23,U15=11,U15=12,U15=13)</f>
        <v>#VALUE!</v>
      </c>
      <c r="AQ15" s="451" t="str">
        <f>IF(COUNTA(E15:F15:H15)&lt;3,"",(IF(AN15=TRUE,$AN$5,IF(AO15=TRUE,$AO$5,IF(AP15=TRUE,$AP$5,"Aucune action requise")))))</f>
        <v/>
      </c>
      <c r="AR15" s="447" t="e">
        <f t="shared" ref="AR15" si="86">OR(U15=61,U15=51,U15=41,U15=31,U15=21)</f>
        <v>#VALUE!</v>
      </c>
      <c r="AS15" s="447" t="e">
        <f t="shared" ref="AS15" si="87">OR(U15=62,U15=52,U15=42,U15=32,U15=22,U15=63,U15=53)</f>
        <v>#VALUE!</v>
      </c>
      <c r="AT15" s="447" t="e">
        <f t="shared" ref="AT15" si="88">OR(U15=43,U15=33,U15=23,U15=34,U15=24)</f>
        <v>#VALUE!</v>
      </c>
      <c r="AU15" s="447" t="e">
        <f t="shared" ref="AU15" si="89">OR(U15=64,U15=54,U15=44)</f>
        <v>#VALUE!</v>
      </c>
      <c r="AV15" s="451" t="str">
        <f>IF(COUNTA(E15:F15:H15)&lt;3,"",(IF(AR15=TRUE,$AR$5,IF(AS15=TRUE,$AS$5,IF(AT15=TRUE,$AT$5,IF(AU15=TRUE,$AU$5,"Aucun"))))))</f>
        <v/>
      </c>
      <c r="AW15" s="452"/>
      <c r="AX15" s="453"/>
      <c r="AY15" s="152"/>
    </row>
    <row r="16" spans="1:51" s="233" customFormat="1" ht="24.95" customHeight="1" thickBot="1">
      <c r="A16" s="226"/>
      <c r="B16" s="767" t="s">
        <v>399</v>
      </c>
      <c r="C16" s="768"/>
      <c r="D16" s="768"/>
      <c r="E16" s="768"/>
      <c r="F16" s="768"/>
      <c r="G16" s="768"/>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8"/>
      <c r="AF16" s="768"/>
      <c r="AG16" s="768"/>
      <c r="AH16" s="768"/>
      <c r="AI16" s="768"/>
      <c r="AJ16" s="768"/>
      <c r="AK16" s="768"/>
      <c r="AL16" s="768"/>
      <c r="AM16" s="768"/>
      <c r="AN16" s="768"/>
      <c r="AO16" s="768"/>
      <c r="AP16" s="768"/>
      <c r="AQ16" s="768"/>
      <c r="AR16" s="768"/>
      <c r="AS16" s="768"/>
      <c r="AT16" s="768"/>
      <c r="AU16" s="768"/>
      <c r="AV16" s="768"/>
      <c r="AW16" s="768"/>
      <c r="AX16" s="768"/>
      <c r="AY16" s="769"/>
    </row>
    <row r="17" spans="1:51" ht="114" customHeight="1" thickBot="1">
      <c r="B17" s="514" t="s">
        <v>400</v>
      </c>
      <c r="C17" s="515" t="s">
        <v>401</v>
      </c>
      <c r="D17" s="516"/>
      <c r="E17" s="517"/>
      <c r="F17" s="518"/>
      <c r="G17" s="518"/>
      <c r="H17" s="519"/>
      <c r="I17" s="519"/>
      <c r="J17" s="504" t="str">
        <f>S17</f>
        <v/>
      </c>
      <c r="K17" s="520">
        <f t="shared" ref="K17" si="90">E17*10+F17</f>
        <v>0</v>
      </c>
      <c r="L17" s="520" t="b">
        <f t="shared" ref="L17" si="91">OR(K17=31)</f>
        <v>0</v>
      </c>
      <c r="M17" s="520" t="b">
        <f t="shared" ref="M17" si="92">OR(K17=21,K17=32)</f>
        <v>0</v>
      </c>
      <c r="N17" s="520" t="b">
        <f t="shared" ref="N17" si="93">OR(K17=22,K17=33)</f>
        <v>0</v>
      </c>
      <c r="O17" s="520" t="b">
        <f t="shared" ref="O17" si="94">OR(K17=11,K17=12)</f>
        <v>0</v>
      </c>
      <c r="P17" s="520" t="b">
        <f t="shared" ref="P17" si="95">OR(K17=23,K17=34)</f>
        <v>0</v>
      </c>
      <c r="Q17" s="520" t="b">
        <f t="shared" ref="Q17" si="96">OR(K17=13,K17=14,K17=24)</f>
        <v>0</v>
      </c>
      <c r="R17" s="520" t="b">
        <f t="shared" ref="R17" si="97">OR(K17=1,K17=2,K17=3,K17=4)</f>
        <v>0</v>
      </c>
      <c r="S17" s="521" t="str">
        <f>IF(COUNTA(E17:F17)&lt;2,"",(IF(L17=TRUE,$L$5,IF(M17=TRUE,$M$5,IF(N17=TRUE,$N$5,IF(O17=TRUE,$O$5,IF(P17=TRUE,$P$5,IF(Q17=TRUE,$Q$5,IF(R17=TRUE,$R$5,0)))))))))</f>
        <v/>
      </c>
      <c r="T17" s="522" t="str">
        <f>IF(COUNTA(E17:F17)&lt;2,"",(IF(L17=TRUE,6,IF(M17=TRUE,5,IF(N17=TRUE,4,IF(O17=TRUE,3,IF(P17=TRUE,2,IF(Q17=TRUE,1,IF(R17=TRUE,0,0)))))))))</f>
        <v/>
      </c>
      <c r="U17" s="523" t="e">
        <f>T17*10+H17</f>
        <v>#VALUE!</v>
      </c>
      <c r="V17" s="520" t="e">
        <f t="shared" ref="V17" si="98">OR(U17=61,U17=62,U17=63)</f>
        <v>#VALUE!</v>
      </c>
      <c r="W17" s="520" t="e">
        <f t="shared" ref="W17" si="99">OR(U17=51,U17=52)</f>
        <v>#VALUE!</v>
      </c>
      <c r="X17" s="520" t="e">
        <f t="shared" ref="X17" si="100">OR(U17=31,U17=41,U17=42,U17=53)</f>
        <v>#VALUE!</v>
      </c>
      <c r="Y17" s="520" t="e">
        <f t="shared" ref="Y17" si="101">OR(U17=21,U17=32)</f>
        <v>#VALUE!</v>
      </c>
      <c r="Z17" s="520" t="e">
        <f t="shared" ref="Z17" si="102">AND(V17=FALSE,W17=FALSE,X17=FALSE,Y17=FALSE)</f>
        <v>#VALUE!</v>
      </c>
      <c r="AA17" s="524" t="str">
        <f>IF(COUNTA(E17:F17:H17)&lt;3,"",(IF(V17=TRUE,$V$5,IF(W17=TRUE,$W$5,IF(X17=TRUE,$X$5,IF(Y17=TRUE,$Y$5,"Non"))))))</f>
        <v/>
      </c>
      <c r="AB17" s="520" t="e">
        <f t="shared" ref="AB17" si="103">OR(U17=61,U17=62,U17=51,U17=52)</f>
        <v>#VALUE!</v>
      </c>
      <c r="AC17" s="520" t="e">
        <f t="shared" ref="AC17" si="104">OR(U17=41,U17=42)</f>
        <v>#VALUE!</v>
      </c>
      <c r="AD17" s="520" t="e">
        <f t="shared" ref="AD17" si="105">OR(U17=31,U17=32,U17=63,U17=64,U17=53,U17=54,)</f>
        <v>#VALUE!</v>
      </c>
      <c r="AE17" s="520" t="e">
        <f t="shared" ref="AE17" si="106">OR(U17=21,U17=22,)</f>
        <v>#VALUE!</v>
      </c>
      <c r="AF17" s="520" t="e">
        <f t="shared" ref="AF17" si="107">OR(U17=11,U17=12,U17=13,U17=23,)</f>
        <v>#VALUE!</v>
      </c>
      <c r="AG17" s="524" t="str">
        <f>IF(COUNTA(E17:F17:H17)&lt;3,"",(IF(AB17=TRUE,$AB$5,IF(AC17=TRUE,$AC$5,IF(AD17=TRUE,$AD$5,IF(AE17=TRUE,$AE$5,IF(AF17=TRUE,$AF$5,"Aucune")))))))</f>
        <v/>
      </c>
      <c r="AH17" s="520" t="e">
        <f t="shared" ref="AH17" si="108">OR(U17=62,U17=52,U17=42)</f>
        <v>#VALUE!</v>
      </c>
      <c r="AI17" s="520" t="e">
        <f t="shared" ref="AI17" si="109">OR(U17=63,U17=53,U17=43,U17=64,U17=54)</f>
        <v>#VALUE!</v>
      </c>
      <c r="AJ17" s="520" t="e">
        <f t="shared" ref="AJ17" si="110">OR(U17=61,U17=51,U17=41)</f>
        <v>#VALUE!</v>
      </c>
      <c r="AK17" s="520" t="e">
        <f t="shared" ref="AK17" si="111">OR(U17=44,U17=32,U17=33,U17=34)</f>
        <v>#VALUE!</v>
      </c>
      <c r="AL17" s="520" t="e">
        <f t="shared" ref="AL17" si="112">OR(U17=22,U17=23,U17=24,U17=12,U17=13,U17=14)</f>
        <v>#VALUE!</v>
      </c>
      <c r="AM17" s="524" t="str">
        <f>IF(COUNTA(E17:F17:H17)&lt;3,"",(IF(AH17=TRUE,$AH$5,IF(AI17=TRUE,$AI$5,IF(AJ17=TRUE,$AJ$5,IF(AK17=TRUE,$AK$5,IF(AL17=TRUE,$AL$5,"Aucune")))))))</f>
        <v/>
      </c>
      <c r="AN17" s="520" t="e">
        <f t="shared" ref="AN17" si="113">OR(U17=61,U17=62,U17=63,U17=51,U17=52,U17=53)</f>
        <v>#VALUE!</v>
      </c>
      <c r="AO17" s="520" t="e">
        <f t="shared" ref="AO17" si="114">OR(U17=41,U17=42,U17=43,U17=31,U17=32,U17=33)</f>
        <v>#VALUE!</v>
      </c>
      <c r="AP17" s="520" t="e">
        <f t="shared" ref="AP17" si="115">OR(U17=21,U17=22,U17=23,U17=11,U17=12,U17=13)</f>
        <v>#VALUE!</v>
      </c>
      <c r="AQ17" s="524" t="str">
        <f>IF(COUNTA(E17:F17:H17)&lt;3,"",(IF(AN17=TRUE,$AN$5,IF(AO17=TRUE,$AO$5,IF(AP17=TRUE,$AP$5,"Aucune action requise")))))</f>
        <v/>
      </c>
      <c r="AR17" s="520" t="e">
        <f t="shared" ref="AR17" si="116">OR(U17=61,U17=51,U17=41,U17=31,U17=21)</f>
        <v>#VALUE!</v>
      </c>
      <c r="AS17" s="520" t="e">
        <f t="shared" ref="AS17" si="117">OR(U17=62,U17=52,U17=42,U17=32,U17=22,U17=63,U17=53)</f>
        <v>#VALUE!</v>
      </c>
      <c r="AT17" s="520" t="e">
        <f t="shared" ref="AT17" si="118">OR(U17=43,U17=33,U17=23,U17=34,U17=24)</f>
        <v>#VALUE!</v>
      </c>
      <c r="AU17" s="520" t="e">
        <f t="shared" ref="AU17" si="119">OR(U17=64,U17=54,U17=44)</f>
        <v>#VALUE!</v>
      </c>
      <c r="AV17" s="524" t="str">
        <f>IF(COUNTA(E17:F17:H17)&lt;3,"",(IF(AR17=TRUE,$AR$5,IF(AS17=TRUE,$AS$5,IF(AT17=TRUE,$AT$5,IF(AU17=TRUE,$AU$5,"Aucun"))))))</f>
        <v/>
      </c>
      <c r="AW17" s="525"/>
      <c r="AX17" s="526"/>
      <c r="AY17" s="199"/>
    </row>
    <row r="18" spans="1:51" s="233" customFormat="1" ht="24.95" customHeight="1" thickBot="1">
      <c r="A18" s="226"/>
      <c r="B18" s="767" t="s">
        <v>402</v>
      </c>
      <c r="C18" s="768"/>
      <c r="D18" s="768"/>
      <c r="E18" s="768"/>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c r="AG18" s="768"/>
      <c r="AH18" s="768"/>
      <c r="AI18" s="768"/>
      <c r="AJ18" s="768"/>
      <c r="AK18" s="768"/>
      <c r="AL18" s="768"/>
      <c r="AM18" s="768"/>
      <c r="AN18" s="768"/>
      <c r="AO18" s="768"/>
      <c r="AP18" s="768"/>
      <c r="AQ18" s="768"/>
      <c r="AR18" s="768"/>
      <c r="AS18" s="768"/>
      <c r="AT18" s="768"/>
      <c r="AU18" s="768"/>
      <c r="AV18" s="768"/>
      <c r="AW18" s="768"/>
      <c r="AX18" s="768"/>
      <c r="AY18" s="769"/>
    </row>
    <row r="19" spans="1:51" ht="114" customHeight="1">
      <c r="B19" s="469" t="s">
        <v>403</v>
      </c>
      <c r="C19" s="496" t="s">
        <v>404</v>
      </c>
      <c r="D19" s="493"/>
      <c r="E19" s="429"/>
      <c r="F19" s="430"/>
      <c r="G19" s="430"/>
      <c r="H19" s="431"/>
      <c r="I19" s="431"/>
      <c r="J19" s="504" t="str">
        <f>S19</f>
        <v/>
      </c>
      <c r="K19" s="433">
        <f t="shared" ref="K19:K21" si="120">E19*10+F19</f>
        <v>0</v>
      </c>
      <c r="L19" s="433" t="b">
        <f t="shared" ref="L19:L21" si="121">OR(K19=31)</f>
        <v>0</v>
      </c>
      <c r="M19" s="433" t="b">
        <f t="shared" ref="M19:M21" si="122">OR(K19=21,K19=32)</f>
        <v>0</v>
      </c>
      <c r="N19" s="433" t="b">
        <f t="shared" ref="N19:N21" si="123">OR(K19=22,K19=33)</f>
        <v>0</v>
      </c>
      <c r="O19" s="433" t="b">
        <f t="shared" ref="O19:O21" si="124">OR(K19=11,K19=12)</f>
        <v>0</v>
      </c>
      <c r="P19" s="433" t="b">
        <f t="shared" ref="P19:P21" si="125">OR(K19=23,K19=34)</f>
        <v>0</v>
      </c>
      <c r="Q19" s="433" t="b">
        <f t="shared" ref="Q19:Q21" si="126">OR(K19=13,K19=14,K19=24)</f>
        <v>0</v>
      </c>
      <c r="R19" s="433" t="b">
        <f t="shared" ref="R19:R21" si="127">OR(K19=1,K19=2,K19=3,K19=4)</f>
        <v>0</v>
      </c>
      <c r="S19" s="434" t="str">
        <f>IF(COUNTA(E19:F19)&lt;2,"",(IF(L19=TRUE,$L$5,IF(M19=TRUE,$M$5,IF(N19=TRUE,$N$5,IF(O19=TRUE,$O$5,IF(P19=TRUE,$P$5,IF(Q19=TRUE,$Q$5,IF(R19=TRUE,$R$5,0)))))))))</f>
        <v/>
      </c>
      <c r="T19" s="435" t="str">
        <f>IF(COUNTA(E19:F19)&lt;2,"",(IF(L19=TRUE,6,IF(M19=TRUE,5,IF(N19=TRUE,4,IF(O19=TRUE,3,IF(P19=TRUE,2,IF(Q19=TRUE,1,IF(R19=TRUE,0,0)))))))))</f>
        <v/>
      </c>
      <c r="U19" s="436" t="e">
        <f>T19*10+H19</f>
        <v>#VALUE!</v>
      </c>
      <c r="V19" s="433" t="e">
        <f t="shared" ref="V19:V21" si="128">OR(U19=61,U19=62,U19=63)</f>
        <v>#VALUE!</v>
      </c>
      <c r="W19" s="433" t="e">
        <f t="shared" ref="W19:W21" si="129">OR(U19=51,U19=52)</f>
        <v>#VALUE!</v>
      </c>
      <c r="X19" s="433" t="e">
        <f t="shared" ref="X19:X21" si="130">OR(U19=31,U19=41,U19=42,U19=53)</f>
        <v>#VALUE!</v>
      </c>
      <c r="Y19" s="433" t="e">
        <f t="shared" ref="Y19:Y21" si="131">OR(U19=21,U19=32)</f>
        <v>#VALUE!</v>
      </c>
      <c r="Z19" s="433" t="e">
        <f t="shared" ref="Z19:Z21" si="132">AND(V19=FALSE,W19=FALSE,X19=FALSE,Y19=FALSE)</f>
        <v>#VALUE!</v>
      </c>
      <c r="AA19" s="437" t="str">
        <f>IF(COUNTA(E19:F19:H19)&lt;3,"",(IF(V19=TRUE,$V$5,IF(W19=TRUE,$W$5,IF(X19=TRUE,$X$5,IF(Y19=TRUE,$Y$5,"Non"))))))</f>
        <v/>
      </c>
      <c r="AB19" s="433" t="e">
        <f t="shared" ref="AB19:AB21" si="133">OR(U19=61,U19=62,U19=51,U19=52)</f>
        <v>#VALUE!</v>
      </c>
      <c r="AC19" s="433" t="e">
        <f t="shared" ref="AC19:AC21" si="134">OR(U19=41,U19=42)</f>
        <v>#VALUE!</v>
      </c>
      <c r="AD19" s="433" t="e">
        <f t="shared" ref="AD19:AD21" si="135">OR(U19=31,U19=32,U19=63,U19=64,U19=53,U19=54,)</f>
        <v>#VALUE!</v>
      </c>
      <c r="AE19" s="433" t="e">
        <f t="shared" ref="AE19:AE21" si="136">OR(U19=21,U19=22,)</f>
        <v>#VALUE!</v>
      </c>
      <c r="AF19" s="433" t="e">
        <f t="shared" ref="AF19:AF21" si="137">OR(U19=11,U19=12,U19=13,U19=23,)</f>
        <v>#VALUE!</v>
      </c>
      <c r="AG19" s="437" t="str">
        <f>IF(COUNTA(E19:F19:H19)&lt;3,"",(IF(AB19=TRUE,$AB$5,IF(AC19=TRUE,$AC$5,IF(AD19=TRUE,$AD$5,IF(AE19=TRUE,$AE$5,IF(AF19=TRUE,$AF$5,"Aucune")))))))</f>
        <v/>
      </c>
      <c r="AH19" s="433" t="e">
        <f t="shared" ref="AH19:AH21" si="138">OR(U19=62,U19=52,U19=42)</f>
        <v>#VALUE!</v>
      </c>
      <c r="AI19" s="433" t="e">
        <f t="shared" ref="AI19:AI21" si="139">OR(U19=63,U19=53,U19=43,U19=64,U19=54)</f>
        <v>#VALUE!</v>
      </c>
      <c r="AJ19" s="433" t="e">
        <f t="shared" ref="AJ19:AJ21" si="140">OR(U19=61,U19=51,U19=41)</f>
        <v>#VALUE!</v>
      </c>
      <c r="AK19" s="433" t="e">
        <f t="shared" ref="AK19:AK21" si="141">OR(U19=44,U19=32,U19=33,U19=34)</f>
        <v>#VALUE!</v>
      </c>
      <c r="AL19" s="433" t="e">
        <f t="shared" ref="AL19:AL21" si="142">OR(U19=22,U19=23,U19=24,U19=12,U19=13,U19=14)</f>
        <v>#VALUE!</v>
      </c>
      <c r="AM19" s="437" t="str">
        <f>IF(COUNTA(E19:F19:H19)&lt;3,"",(IF(AH19=TRUE,$AH$5,IF(AI19=TRUE,$AI$5,IF(AJ19=TRUE,$AJ$5,IF(AK19=TRUE,$AK$5,IF(AL19=TRUE,$AL$5,"Aucune")))))))</f>
        <v/>
      </c>
      <c r="AN19" s="433" t="e">
        <f t="shared" ref="AN19:AN21" si="143">OR(U19=61,U19=62,U19=63,U19=51,U19=52,U19=53)</f>
        <v>#VALUE!</v>
      </c>
      <c r="AO19" s="433" t="e">
        <f t="shared" ref="AO19:AO21" si="144">OR(U19=41,U19=42,U19=43,U19=31,U19=32,U19=33)</f>
        <v>#VALUE!</v>
      </c>
      <c r="AP19" s="433" t="e">
        <f t="shared" ref="AP19:AP21" si="145">OR(U19=21,U19=22,U19=23,U19=11,U19=12,U19=13)</f>
        <v>#VALUE!</v>
      </c>
      <c r="AQ19" s="437" t="str">
        <f>IF(COUNTA(E19:F19:H19)&lt;3,"",(IF(AN19=TRUE,$AN$5,IF(AO19=TRUE,$AO$5,IF(AP19=TRUE,$AP$5,"Aucune action requise")))))</f>
        <v/>
      </c>
      <c r="AR19" s="433" t="e">
        <f t="shared" ref="AR19:AR21" si="146">OR(U19=61,U19=51,U19=41,U19=31,U19=21)</f>
        <v>#VALUE!</v>
      </c>
      <c r="AS19" s="433" t="e">
        <f t="shared" ref="AS19:AS21" si="147">OR(U19=62,U19=52,U19=42,U19=32,U19=22,U19=63,U19=53)</f>
        <v>#VALUE!</v>
      </c>
      <c r="AT19" s="433" t="e">
        <f t="shared" ref="AT19:AT21" si="148">OR(U19=43,U19=33,U19=23,U19=34,U19=24)</f>
        <v>#VALUE!</v>
      </c>
      <c r="AU19" s="433" t="e">
        <f t="shared" ref="AU19:AU21" si="149">OR(U19=64,U19=54,U19=44)</f>
        <v>#VALUE!</v>
      </c>
      <c r="AV19" s="437" t="str">
        <f>IF(COUNTA(E19:F19:H19)&lt;3,"",(IF(AR19=TRUE,$AR$5,IF(AS19=TRUE,$AS$5,IF(AT19=TRUE,$AT$5,IF(AU19=TRUE,$AU$5,"Aucun"))))))</f>
        <v/>
      </c>
      <c r="AW19" s="438"/>
      <c r="AX19" s="439"/>
      <c r="AY19" s="136"/>
    </row>
    <row r="20" spans="1:51" ht="114" customHeight="1">
      <c r="B20" s="471" t="s">
        <v>405</v>
      </c>
      <c r="C20" s="485" t="s">
        <v>406</v>
      </c>
      <c r="D20" s="486"/>
      <c r="E20" s="474"/>
      <c r="F20" s="475"/>
      <c r="G20" s="475"/>
      <c r="H20" s="476"/>
      <c r="I20" s="476"/>
      <c r="J20" s="477" t="str">
        <f>S20</f>
        <v/>
      </c>
      <c r="K20" s="478">
        <f t="shared" si="120"/>
        <v>0</v>
      </c>
      <c r="L20" s="478" t="b">
        <f t="shared" si="121"/>
        <v>0</v>
      </c>
      <c r="M20" s="478" t="b">
        <f t="shared" si="122"/>
        <v>0</v>
      </c>
      <c r="N20" s="478" t="b">
        <f t="shared" si="123"/>
        <v>0</v>
      </c>
      <c r="O20" s="478" t="b">
        <f t="shared" si="124"/>
        <v>0</v>
      </c>
      <c r="P20" s="478" t="b">
        <f t="shared" si="125"/>
        <v>0</v>
      </c>
      <c r="Q20" s="478" t="b">
        <f t="shared" si="126"/>
        <v>0</v>
      </c>
      <c r="R20" s="478" t="b">
        <f t="shared" si="127"/>
        <v>0</v>
      </c>
      <c r="S20" s="479" t="str">
        <f>IF(COUNTA(E20:F20)&lt;2,"",(IF(L20=TRUE,$L$5,IF(M20=TRUE,$M$5,IF(N20=TRUE,$N$5,IF(O20=TRUE,$O$5,IF(P20=TRUE,$P$5,IF(Q20=TRUE,$Q$5,IF(R20=TRUE,$R$5,0)))))))))</f>
        <v/>
      </c>
      <c r="T20" s="480" t="str">
        <f>IF(COUNTA(E20:F20)&lt;2,"",(IF(L20=TRUE,6,IF(M20=TRUE,5,IF(N20=TRUE,4,IF(O20=TRUE,3,IF(P20=TRUE,2,IF(Q20=TRUE,1,IF(R20=TRUE,0,0)))))))))</f>
        <v/>
      </c>
      <c r="U20" s="481" t="e">
        <f>T20*10+H20</f>
        <v>#VALUE!</v>
      </c>
      <c r="V20" s="478" t="e">
        <f t="shared" si="128"/>
        <v>#VALUE!</v>
      </c>
      <c r="W20" s="478" t="e">
        <f t="shared" si="129"/>
        <v>#VALUE!</v>
      </c>
      <c r="X20" s="478" t="e">
        <f t="shared" si="130"/>
        <v>#VALUE!</v>
      </c>
      <c r="Y20" s="478" t="e">
        <f t="shared" si="131"/>
        <v>#VALUE!</v>
      </c>
      <c r="Z20" s="478" t="e">
        <f t="shared" si="132"/>
        <v>#VALUE!</v>
      </c>
      <c r="AA20" s="482" t="str">
        <f>IF(COUNTA(E20:F20:H20)&lt;3,"",(IF(V20=TRUE,$V$5,IF(W20=TRUE,$W$5,IF(X20=TRUE,$X$5,IF(Y20=TRUE,$Y$5,"Non"))))))</f>
        <v/>
      </c>
      <c r="AB20" s="478" t="e">
        <f t="shared" si="133"/>
        <v>#VALUE!</v>
      </c>
      <c r="AC20" s="478" t="e">
        <f t="shared" si="134"/>
        <v>#VALUE!</v>
      </c>
      <c r="AD20" s="478" t="e">
        <f t="shared" si="135"/>
        <v>#VALUE!</v>
      </c>
      <c r="AE20" s="478" t="e">
        <f t="shared" si="136"/>
        <v>#VALUE!</v>
      </c>
      <c r="AF20" s="478" t="e">
        <f t="shared" si="137"/>
        <v>#VALUE!</v>
      </c>
      <c r="AG20" s="482" t="str">
        <f>IF(COUNTA(E20:F20:H20)&lt;3,"",(IF(AB20=TRUE,$AB$5,IF(AC20=TRUE,$AC$5,IF(AD20=TRUE,$AD$5,IF(AE20=TRUE,$AE$5,IF(AF20=TRUE,$AF$5,"Aucune")))))))</f>
        <v/>
      </c>
      <c r="AH20" s="478" t="e">
        <f t="shared" si="138"/>
        <v>#VALUE!</v>
      </c>
      <c r="AI20" s="478" t="e">
        <f t="shared" si="139"/>
        <v>#VALUE!</v>
      </c>
      <c r="AJ20" s="478" t="e">
        <f t="shared" si="140"/>
        <v>#VALUE!</v>
      </c>
      <c r="AK20" s="478" t="e">
        <f t="shared" si="141"/>
        <v>#VALUE!</v>
      </c>
      <c r="AL20" s="478" t="e">
        <f t="shared" si="142"/>
        <v>#VALUE!</v>
      </c>
      <c r="AM20" s="482" t="str">
        <f>IF(COUNTA(E20:F20:H20)&lt;3,"",(IF(AH20=TRUE,$AH$5,IF(AI20=TRUE,$AI$5,IF(AJ20=TRUE,$AJ$5,IF(AK20=TRUE,$AK$5,IF(AL20=TRUE,$AL$5,"Aucune")))))))</f>
        <v/>
      </c>
      <c r="AN20" s="478" t="e">
        <f t="shared" si="143"/>
        <v>#VALUE!</v>
      </c>
      <c r="AO20" s="478" t="e">
        <f t="shared" si="144"/>
        <v>#VALUE!</v>
      </c>
      <c r="AP20" s="478" t="e">
        <f t="shared" si="145"/>
        <v>#VALUE!</v>
      </c>
      <c r="AQ20" s="482" t="str">
        <f>IF(COUNTA(E20:F20:H20)&lt;3,"",(IF(AN20=TRUE,$AN$5,IF(AO20=TRUE,$AO$5,IF(AP20=TRUE,$AP$5,"Aucune action requise")))))</f>
        <v/>
      </c>
      <c r="AR20" s="478" t="e">
        <f t="shared" si="146"/>
        <v>#VALUE!</v>
      </c>
      <c r="AS20" s="478" t="e">
        <f t="shared" si="147"/>
        <v>#VALUE!</v>
      </c>
      <c r="AT20" s="478" t="e">
        <f t="shared" si="148"/>
        <v>#VALUE!</v>
      </c>
      <c r="AU20" s="478" t="e">
        <f t="shared" si="149"/>
        <v>#VALUE!</v>
      </c>
      <c r="AV20" s="482" t="str">
        <f>IF(COUNTA(E20:F20:H20)&lt;3,"",(IF(AR20=TRUE,$AR$5,IF(AS20=TRUE,$AS$5,IF(AT20=TRUE,$AT$5,IF(AU20=TRUE,$AU$5,"Aucun"))))))</f>
        <v/>
      </c>
      <c r="AW20" s="483"/>
      <c r="AX20" s="484"/>
      <c r="AY20" s="146"/>
    </row>
    <row r="21" spans="1:51" ht="114" customHeight="1" thickBot="1">
      <c r="B21" s="455" t="s">
        <v>407</v>
      </c>
      <c r="C21" s="487" t="s">
        <v>408</v>
      </c>
      <c r="D21" s="488"/>
      <c r="E21" s="443"/>
      <c r="F21" s="444"/>
      <c r="G21" s="444"/>
      <c r="H21" s="445"/>
      <c r="I21" s="445"/>
      <c r="J21" s="506" t="str">
        <f>S21</f>
        <v/>
      </c>
      <c r="K21" s="447">
        <f t="shared" si="120"/>
        <v>0</v>
      </c>
      <c r="L21" s="447" t="b">
        <f t="shared" si="121"/>
        <v>0</v>
      </c>
      <c r="M21" s="447" t="b">
        <f t="shared" si="122"/>
        <v>0</v>
      </c>
      <c r="N21" s="447" t="b">
        <f t="shared" si="123"/>
        <v>0</v>
      </c>
      <c r="O21" s="447" t="b">
        <f t="shared" si="124"/>
        <v>0</v>
      </c>
      <c r="P21" s="447" t="b">
        <f t="shared" si="125"/>
        <v>0</v>
      </c>
      <c r="Q21" s="447" t="b">
        <f t="shared" si="126"/>
        <v>0</v>
      </c>
      <c r="R21" s="447" t="b">
        <f t="shared" si="127"/>
        <v>0</v>
      </c>
      <c r="S21" s="448" t="str">
        <f>IF(COUNTA(E21:F21)&lt;2,"",(IF(L21=TRUE,$L$5,IF(M21=TRUE,$M$5,IF(N21=TRUE,$N$5,IF(O21=TRUE,$O$5,IF(P21=TRUE,$P$5,IF(Q21=TRUE,$Q$5,IF(R21=TRUE,$R$5,0)))))))))</f>
        <v/>
      </c>
      <c r="T21" s="449" t="str">
        <f>IF(COUNTA(E21:F21)&lt;2,"",(IF(L21=TRUE,6,IF(M21=TRUE,5,IF(N21=TRUE,4,IF(O21=TRUE,3,IF(P21=TRUE,2,IF(Q21=TRUE,1,IF(R21=TRUE,0,0)))))))))</f>
        <v/>
      </c>
      <c r="U21" s="450" t="e">
        <f>T21*10+H21</f>
        <v>#VALUE!</v>
      </c>
      <c r="V21" s="447" t="e">
        <f t="shared" si="128"/>
        <v>#VALUE!</v>
      </c>
      <c r="W21" s="447" t="e">
        <f t="shared" si="129"/>
        <v>#VALUE!</v>
      </c>
      <c r="X21" s="447" t="e">
        <f t="shared" si="130"/>
        <v>#VALUE!</v>
      </c>
      <c r="Y21" s="447" t="e">
        <f t="shared" si="131"/>
        <v>#VALUE!</v>
      </c>
      <c r="Z21" s="447" t="e">
        <f t="shared" si="132"/>
        <v>#VALUE!</v>
      </c>
      <c r="AA21" s="451" t="str">
        <f>IF(COUNTA(E21:F21:H21)&lt;3,"",(IF(V21=TRUE,$V$5,IF(W21=TRUE,$W$5,IF(X21=TRUE,$X$5,IF(Y21=TRUE,$Y$5,"Non"))))))</f>
        <v/>
      </c>
      <c r="AB21" s="447" t="e">
        <f t="shared" si="133"/>
        <v>#VALUE!</v>
      </c>
      <c r="AC21" s="447" t="e">
        <f t="shared" si="134"/>
        <v>#VALUE!</v>
      </c>
      <c r="AD21" s="447" t="e">
        <f t="shared" si="135"/>
        <v>#VALUE!</v>
      </c>
      <c r="AE21" s="447" t="e">
        <f t="shared" si="136"/>
        <v>#VALUE!</v>
      </c>
      <c r="AF21" s="447" t="e">
        <f t="shared" si="137"/>
        <v>#VALUE!</v>
      </c>
      <c r="AG21" s="451" t="str">
        <f>IF(COUNTA(E21:F21:H21)&lt;3,"",(IF(AB21=TRUE,$AB$5,IF(AC21=TRUE,$AC$5,IF(AD21=TRUE,$AD$5,IF(AE21=TRUE,$AE$5,IF(AF21=TRUE,$AF$5,"Aucune")))))))</f>
        <v/>
      </c>
      <c r="AH21" s="447" t="e">
        <f t="shared" si="138"/>
        <v>#VALUE!</v>
      </c>
      <c r="AI21" s="447" t="e">
        <f t="shared" si="139"/>
        <v>#VALUE!</v>
      </c>
      <c r="AJ21" s="447" t="e">
        <f t="shared" si="140"/>
        <v>#VALUE!</v>
      </c>
      <c r="AK21" s="447" t="e">
        <f t="shared" si="141"/>
        <v>#VALUE!</v>
      </c>
      <c r="AL21" s="447" t="e">
        <f t="shared" si="142"/>
        <v>#VALUE!</v>
      </c>
      <c r="AM21" s="451" t="str">
        <f>IF(COUNTA(E21:F21:H21)&lt;3,"",(IF(AH21=TRUE,$AH$5,IF(AI21=TRUE,$AI$5,IF(AJ21=TRUE,$AJ$5,IF(AK21=TRUE,$AK$5,IF(AL21=TRUE,$AL$5,"Aucune")))))))</f>
        <v/>
      </c>
      <c r="AN21" s="447" t="e">
        <f t="shared" si="143"/>
        <v>#VALUE!</v>
      </c>
      <c r="AO21" s="447" t="e">
        <f t="shared" si="144"/>
        <v>#VALUE!</v>
      </c>
      <c r="AP21" s="447" t="e">
        <f t="shared" si="145"/>
        <v>#VALUE!</v>
      </c>
      <c r="AQ21" s="451" t="str">
        <f>IF(COUNTA(E21:F21:H21)&lt;3,"",(IF(AN21=TRUE,$AN$5,IF(AO21=TRUE,$AO$5,IF(AP21=TRUE,$AP$5,"Aucune action requise")))))</f>
        <v/>
      </c>
      <c r="AR21" s="447" t="e">
        <f t="shared" si="146"/>
        <v>#VALUE!</v>
      </c>
      <c r="AS21" s="447" t="e">
        <f t="shared" si="147"/>
        <v>#VALUE!</v>
      </c>
      <c r="AT21" s="447" t="e">
        <f t="shared" si="148"/>
        <v>#VALUE!</v>
      </c>
      <c r="AU21" s="447" t="e">
        <f t="shared" si="149"/>
        <v>#VALUE!</v>
      </c>
      <c r="AV21" s="451" t="str">
        <f>IF(COUNTA(E21:F21:H21)&lt;3,"",(IF(AR21=TRUE,$AR$5,IF(AS21=TRUE,$AS$5,IF(AT21=TRUE,$AT$5,IF(AU21=TRUE,$AU$5,"Aucun"))))))</f>
        <v/>
      </c>
      <c r="AW21" s="452"/>
      <c r="AX21" s="453"/>
      <c r="AY21" s="152"/>
    </row>
    <row r="22" spans="1:51" s="233" customFormat="1" ht="24.95" customHeight="1" thickBot="1">
      <c r="A22" s="226"/>
      <c r="B22" s="767" t="s">
        <v>409</v>
      </c>
      <c r="C22" s="768"/>
      <c r="D22" s="768"/>
      <c r="E22" s="768"/>
      <c r="F22" s="768"/>
      <c r="G22" s="768"/>
      <c r="H22" s="768"/>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8"/>
      <c r="AF22" s="768"/>
      <c r="AG22" s="768"/>
      <c r="AH22" s="768"/>
      <c r="AI22" s="768"/>
      <c r="AJ22" s="768"/>
      <c r="AK22" s="768"/>
      <c r="AL22" s="768"/>
      <c r="AM22" s="768"/>
      <c r="AN22" s="768"/>
      <c r="AO22" s="768"/>
      <c r="AP22" s="768"/>
      <c r="AQ22" s="768"/>
      <c r="AR22" s="768"/>
      <c r="AS22" s="768"/>
      <c r="AT22" s="768"/>
      <c r="AU22" s="768"/>
      <c r="AV22" s="768"/>
      <c r="AW22" s="768"/>
      <c r="AX22" s="768"/>
      <c r="AY22" s="769"/>
    </row>
    <row r="23" spans="1:51" ht="24.95" customHeight="1" thickBot="1">
      <c r="B23" s="764" t="s">
        <v>410</v>
      </c>
      <c r="C23" s="765"/>
      <c r="D23" s="765"/>
      <c r="E23" s="765"/>
      <c r="F23" s="765"/>
      <c r="G23" s="765"/>
      <c r="H23" s="765"/>
      <c r="I23" s="765"/>
      <c r="J23" s="765"/>
      <c r="K23" s="765"/>
      <c r="L23" s="765"/>
      <c r="M23" s="765"/>
      <c r="N23" s="765"/>
      <c r="O23" s="765"/>
      <c r="P23" s="765"/>
      <c r="Q23" s="765"/>
      <c r="R23" s="765"/>
      <c r="S23" s="765"/>
      <c r="T23" s="765"/>
      <c r="U23" s="765"/>
      <c r="V23" s="765"/>
      <c r="W23" s="765"/>
      <c r="X23" s="765"/>
      <c r="Y23" s="765"/>
      <c r="Z23" s="765"/>
      <c r="AA23" s="765"/>
      <c r="AB23" s="765"/>
      <c r="AC23" s="765"/>
      <c r="AD23" s="765"/>
      <c r="AE23" s="765"/>
      <c r="AF23" s="765"/>
      <c r="AG23" s="765"/>
      <c r="AH23" s="765"/>
      <c r="AI23" s="765"/>
      <c r="AJ23" s="765"/>
      <c r="AK23" s="765"/>
      <c r="AL23" s="765"/>
      <c r="AM23" s="765"/>
      <c r="AN23" s="765"/>
      <c r="AO23" s="765"/>
      <c r="AP23" s="765"/>
      <c r="AQ23" s="765"/>
      <c r="AR23" s="765"/>
      <c r="AS23" s="765"/>
      <c r="AT23" s="765"/>
      <c r="AU23" s="765"/>
      <c r="AV23" s="765"/>
      <c r="AW23" s="765"/>
      <c r="AX23" s="765"/>
      <c r="AY23" s="766"/>
    </row>
    <row r="24" spans="1:51" ht="114" customHeight="1">
      <c r="B24" s="469" t="s">
        <v>411</v>
      </c>
      <c r="C24" s="499" t="s">
        <v>412</v>
      </c>
      <c r="D24" s="493"/>
      <c r="E24" s="429"/>
      <c r="F24" s="430"/>
      <c r="G24" s="430"/>
      <c r="H24" s="431"/>
      <c r="I24" s="431"/>
      <c r="J24" s="504" t="str">
        <f>S24</f>
        <v/>
      </c>
      <c r="K24" s="433">
        <f t="shared" ref="K24:K26" si="150">E24*10+F24</f>
        <v>0</v>
      </c>
      <c r="L24" s="433" t="b">
        <f t="shared" ref="L24:L26" si="151">OR(K24=31)</f>
        <v>0</v>
      </c>
      <c r="M24" s="433" t="b">
        <f t="shared" ref="M24:M26" si="152">OR(K24=21,K24=32)</f>
        <v>0</v>
      </c>
      <c r="N24" s="433" t="b">
        <f t="shared" ref="N24:N26" si="153">OR(K24=22,K24=33)</f>
        <v>0</v>
      </c>
      <c r="O24" s="433" t="b">
        <f t="shared" ref="O24:O26" si="154">OR(K24=11,K24=12)</f>
        <v>0</v>
      </c>
      <c r="P24" s="433" t="b">
        <f t="shared" ref="P24:P26" si="155">OR(K24=23,K24=34)</f>
        <v>0</v>
      </c>
      <c r="Q24" s="433" t="b">
        <f t="shared" ref="Q24:Q26" si="156">OR(K24=13,K24=14,K24=24)</f>
        <v>0</v>
      </c>
      <c r="R24" s="433" t="b">
        <f t="shared" ref="R24:R26" si="157">OR(K24=1,K24=2,K24=3,K24=4)</f>
        <v>0</v>
      </c>
      <c r="S24" s="434" t="str">
        <f>IF(COUNTA(E24:F24)&lt;2,"",(IF(L24=TRUE,$L$5,IF(M24=TRUE,$M$5,IF(N24=TRUE,$N$5,IF(O24=TRUE,$O$5,IF(P24=TRUE,$P$5,IF(Q24=TRUE,$Q$5,IF(R24=TRUE,$R$5,0)))))))))</f>
        <v/>
      </c>
      <c r="T24" s="435" t="str">
        <f>IF(COUNTA(E24:F24)&lt;2,"",(IF(L24=TRUE,6,IF(M24=TRUE,5,IF(N24=TRUE,4,IF(O24=TRUE,3,IF(P24=TRUE,2,IF(Q24=TRUE,1,IF(R24=TRUE,0,0)))))))))</f>
        <v/>
      </c>
      <c r="U24" s="436" t="e">
        <f>T24*10+H24</f>
        <v>#VALUE!</v>
      </c>
      <c r="V24" s="433" t="e">
        <f t="shared" ref="V24:V26" si="158">OR(U24=61,U24=62,U24=63)</f>
        <v>#VALUE!</v>
      </c>
      <c r="W24" s="433" t="e">
        <f t="shared" ref="W24:W26" si="159">OR(U24=51,U24=52)</f>
        <v>#VALUE!</v>
      </c>
      <c r="X24" s="433" t="e">
        <f t="shared" ref="X24:X26" si="160">OR(U24=31,U24=41,U24=42,U24=53)</f>
        <v>#VALUE!</v>
      </c>
      <c r="Y24" s="433" t="e">
        <f t="shared" ref="Y24:Y26" si="161">OR(U24=21,U24=32)</f>
        <v>#VALUE!</v>
      </c>
      <c r="Z24" s="433" t="e">
        <f t="shared" ref="Z24:Z26" si="162">AND(V24=FALSE,W24=FALSE,X24=FALSE,Y24=FALSE)</f>
        <v>#VALUE!</v>
      </c>
      <c r="AA24" s="437" t="str">
        <f>IF(COUNTA(E24:F24:H24)&lt;3,"",(IF(V24=TRUE,$V$5,IF(W24=TRUE,$W$5,IF(X24=TRUE,$X$5,IF(Y24=TRUE,$Y$5,"Non"))))))</f>
        <v/>
      </c>
      <c r="AB24" s="433" t="e">
        <f t="shared" ref="AB24:AB26" si="163">OR(U24=61,U24=62,U24=51,U24=52)</f>
        <v>#VALUE!</v>
      </c>
      <c r="AC24" s="433" t="e">
        <f t="shared" ref="AC24:AC26" si="164">OR(U24=41,U24=42)</f>
        <v>#VALUE!</v>
      </c>
      <c r="AD24" s="433" t="e">
        <f t="shared" ref="AD24:AD26" si="165">OR(U24=31,U24=32,U24=63,U24=64,U24=53,U24=54,)</f>
        <v>#VALUE!</v>
      </c>
      <c r="AE24" s="433" t="e">
        <f t="shared" ref="AE24:AE26" si="166">OR(U24=21,U24=22,)</f>
        <v>#VALUE!</v>
      </c>
      <c r="AF24" s="433" t="e">
        <f t="shared" ref="AF24:AF26" si="167">OR(U24=11,U24=12,U24=13,U24=23,)</f>
        <v>#VALUE!</v>
      </c>
      <c r="AG24" s="437" t="str">
        <f>IF(COUNTA(E24:F24:H24)&lt;3,"",(IF(AB24=TRUE,$AB$5,IF(AC24=TRUE,$AC$5,IF(AD24=TRUE,$AD$5,IF(AE24=TRUE,$AE$5,IF(AF24=TRUE,$AF$5,"Aucune")))))))</f>
        <v/>
      </c>
      <c r="AH24" s="433" t="e">
        <f t="shared" ref="AH24:AH26" si="168">OR(U24=62,U24=52,U24=42)</f>
        <v>#VALUE!</v>
      </c>
      <c r="AI24" s="433" t="e">
        <f t="shared" ref="AI24:AI26" si="169">OR(U24=63,U24=53,U24=43,U24=64,U24=54)</f>
        <v>#VALUE!</v>
      </c>
      <c r="AJ24" s="433" t="e">
        <f t="shared" ref="AJ24:AJ26" si="170">OR(U24=61,U24=51,U24=41)</f>
        <v>#VALUE!</v>
      </c>
      <c r="AK24" s="433" t="e">
        <f t="shared" ref="AK24:AK26" si="171">OR(U24=44,U24=32,U24=33,U24=34)</f>
        <v>#VALUE!</v>
      </c>
      <c r="AL24" s="433" t="e">
        <f t="shared" ref="AL24:AL26" si="172">OR(U24=22,U24=23,U24=24,U24=12,U24=13,U24=14)</f>
        <v>#VALUE!</v>
      </c>
      <c r="AM24" s="437" t="str">
        <f>IF(COUNTA(E24:F24:H24)&lt;3,"",(IF(AH24=TRUE,$AH$5,IF(AI24=TRUE,$AI$5,IF(AJ24=TRUE,$AJ$5,IF(AK24=TRUE,$AK$5,IF(AL24=TRUE,$AL$5,"Aucune")))))))</f>
        <v/>
      </c>
      <c r="AN24" s="433" t="e">
        <f t="shared" ref="AN24:AN26" si="173">OR(U24=61,U24=62,U24=63,U24=51,U24=52,U24=53)</f>
        <v>#VALUE!</v>
      </c>
      <c r="AO24" s="433" t="e">
        <f t="shared" ref="AO24:AO26" si="174">OR(U24=41,U24=42,U24=43,U24=31,U24=32,U24=33)</f>
        <v>#VALUE!</v>
      </c>
      <c r="AP24" s="433" t="e">
        <f t="shared" ref="AP24:AP26" si="175">OR(U24=21,U24=22,U24=23,U24=11,U24=12,U24=13)</f>
        <v>#VALUE!</v>
      </c>
      <c r="AQ24" s="437" t="str">
        <f>IF(COUNTA(E24:F24:H24)&lt;3,"",(IF(AN24=TRUE,$AN$5,IF(AO24=TRUE,$AO$5,IF(AP24=TRUE,$AP$5,"Aucune action requise")))))</f>
        <v/>
      </c>
      <c r="AR24" s="433" t="e">
        <f t="shared" ref="AR24:AR26" si="176">OR(U24=61,U24=51,U24=41,U24=31,U24=21)</f>
        <v>#VALUE!</v>
      </c>
      <c r="AS24" s="433" t="e">
        <f t="shared" ref="AS24:AS26" si="177">OR(U24=62,U24=52,U24=42,U24=32,U24=22,U24=63,U24=53)</f>
        <v>#VALUE!</v>
      </c>
      <c r="AT24" s="433" t="e">
        <f t="shared" ref="AT24:AT26" si="178">OR(U24=43,U24=33,U24=23,U24=34,U24=24)</f>
        <v>#VALUE!</v>
      </c>
      <c r="AU24" s="433" t="e">
        <f t="shared" ref="AU24:AU26" si="179">OR(U24=64,U24=54,U24=44)</f>
        <v>#VALUE!</v>
      </c>
      <c r="AV24" s="437" t="str">
        <f>IF(COUNTA(E24:F24:H24)&lt;3,"",(IF(AR24=TRUE,$AR$5,IF(AS24=TRUE,$AS$5,IF(AT24=TRUE,$AT$5,IF(AU24=TRUE,$AU$5,"Aucun"))))))</f>
        <v/>
      </c>
      <c r="AW24" s="438"/>
      <c r="AX24" s="439"/>
      <c r="AY24" s="136"/>
    </row>
    <row r="25" spans="1:51" ht="114" customHeight="1">
      <c r="B25" s="471" t="s">
        <v>413</v>
      </c>
      <c r="C25" s="492" t="s">
        <v>414</v>
      </c>
      <c r="D25" s="486"/>
      <c r="E25" s="474"/>
      <c r="F25" s="475"/>
      <c r="G25" s="475"/>
      <c r="H25" s="476"/>
      <c r="I25" s="476"/>
      <c r="J25" s="477" t="str">
        <f>S25</f>
        <v/>
      </c>
      <c r="K25" s="478">
        <f t="shared" si="150"/>
        <v>0</v>
      </c>
      <c r="L25" s="478" t="b">
        <f t="shared" si="151"/>
        <v>0</v>
      </c>
      <c r="M25" s="478" t="b">
        <f t="shared" si="152"/>
        <v>0</v>
      </c>
      <c r="N25" s="478" t="b">
        <f t="shared" si="153"/>
        <v>0</v>
      </c>
      <c r="O25" s="478" t="b">
        <f t="shared" si="154"/>
        <v>0</v>
      </c>
      <c r="P25" s="478" t="b">
        <f t="shared" si="155"/>
        <v>0</v>
      </c>
      <c r="Q25" s="478" t="b">
        <f t="shared" si="156"/>
        <v>0</v>
      </c>
      <c r="R25" s="478" t="b">
        <f t="shared" si="157"/>
        <v>0</v>
      </c>
      <c r="S25" s="479" t="str">
        <f>IF(COUNTA(E25:F25)&lt;2,"",(IF(L25=TRUE,$L$5,IF(M25=TRUE,$M$5,IF(N25=TRUE,$N$5,IF(O25=TRUE,$O$5,IF(P25=TRUE,$P$5,IF(Q25=TRUE,$Q$5,IF(R25=TRUE,$R$5,0)))))))))</f>
        <v/>
      </c>
      <c r="T25" s="480" t="str">
        <f>IF(COUNTA(E25:F25)&lt;2,"",(IF(L25=TRUE,6,IF(M25=TRUE,5,IF(N25=TRUE,4,IF(O25=TRUE,3,IF(P25=TRUE,2,IF(Q25=TRUE,1,IF(R25=TRUE,0,0)))))))))</f>
        <v/>
      </c>
      <c r="U25" s="481" t="e">
        <f>T25*10+H25</f>
        <v>#VALUE!</v>
      </c>
      <c r="V25" s="478" t="e">
        <f t="shared" si="158"/>
        <v>#VALUE!</v>
      </c>
      <c r="W25" s="478" t="e">
        <f t="shared" si="159"/>
        <v>#VALUE!</v>
      </c>
      <c r="X25" s="478" t="e">
        <f t="shared" si="160"/>
        <v>#VALUE!</v>
      </c>
      <c r="Y25" s="478" t="e">
        <f t="shared" si="161"/>
        <v>#VALUE!</v>
      </c>
      <c r="Z25" s="478" t="e">
        <f t="shared" si="162"/>
        <v>#VALUE!</v>
      </c>
      <c r="AA25" s="482" t="str">
        <f>IF(COUNTA(E25:F25:H25)&lt;3,"",(IF(V25=TRUE,$V$5,IF(W25=TRUE,$W$5,IF(X25=TRUE,$X$5,IF(Y25=TRUE,$Y$5,"Non"))))))</f>
        <v/>
      </c>
      <c r="AB25" s="478" t="e">
        <f t="shared" si="163"/>
        <v>#VALUE!</v>
      </c>
      <c r="AC25" s="478" t="e">
        <f t="shared" si="164"/>
        <v>#VALUE!</v>
      </c>
      <c r="AD25" s="478" t="e">
        <f t="shared" si="165"/>
        <v>#VALUE!</v>
      </c>
      <c r="AE25" s="478" t="e">
        <f t="shared" si="166"/>
        <v>#VALUE!</v>
      </c>
      <c r="AF25" s="478" t="e">
        <f t="shared" si="167"/>
        <v>#VALUE!</v>
      </c>
      <c r="AG25" s="482" t="str">
        <f>IF(COUNTA(E25:F25:H25)&lt;3,"",(IF(AB25=TRUE,$AB$5,IF(AC25=TRUE,$AC$5,IF(AD25=TRUE,$AD$5,IF(AE25=TRUE,$AE$5,IF(AF25=TRUE,$AF$5,"Aucune")))))))</f>
        <v/>
      </c>
      <c r="AH25" s="478" t="e">
        <f t="shared" si="168"/>
        <v>#VALUE!</v>
      </c>
      <c r="AI25" s="478" t="e">
        <f t="shared" si="169"/>
        <v>#VALUE!</v>
      </c>
      <c r="AJ25" s="478" t="e">
        <f t="shared" si="170"/>
        <v>#VALUE!</v>
      </c>
      <c r="AK25" s="478" t="e">
        <f t="shared" si="171"/>
        <v>#VALUE!</v>
      </c>
      <c r="AL25" s="478" t="e">
        <f t="shared" si="172"/>
        <v>#VALUE!</v>
      </c>
      <c r="AM25" s="482" t="str">
        <f>IF(COUNTA(E25:F25:H25)&lt;3,"",(IF(AH25=TRUE,$AH$5,IF(AI25=TRUE,$AI$5,IF(AJ25=TRUE,$AJ$5,IF(AK25=TRUE,$AK$5,IF(AL25=TRUE,$AL$5,"Aucune")))))))</f>
        <v/>
      </c>
      <c r="AN25" s="478" t="e">
        <f t="shared" si="173"/>
        <v>#VALUE!</v>
      </c>
      <c r="AO25" s="478" t="e">
        <f t="shared" si="174"/>
        <v>#VALUE!</v>
      </c>
      <c r="AP25" s="478" t="e">
        <f t="shared" si="175"/>
        <v>#VALUE!</v>
      </c>
      <c r="AQ25" s="482" t="str">
        <f>IF(COUNTA(E25:F25:H25)&lt;3,"",(IF(AN25=TRUE,$AN$5,IF(AO25=TRUE,$AO$5,IF(AP25=TRUE,$AP$5,"Aucune action requise")))))</f>
        <v/>
      </c>
      <c r="AR25" s="478" t="e">
        <f t="shared" si="176"/>
        <v>#VALUE!</v>
      </c>
      <c r="AS25" s="478" t="e">
        <f t="shared" si="177"/>
        <v>#VALUE!</v>
      </c>
      <c r="AT25" s="478" t="e">
        <f t="shared" si="178"/>
        <v>#VALUE!</v>
      </c>
      <c r="AU25" s="478" t="e">
        <f t="shared" si="179"/>
        <v>#VALUE!</v>
      </c>
      <c r="AV25" s="482" t="str">
        <f>IF(COUNTA(E25:F25:H25)&lt;3,"",(IF(AR25=TRUE,$AR$5,IF(AS25=TRUE,$AS$5,IF(AT25=TRUE,$AT$5,IF(AU25=TRUE,$AU$5,"Aucun"))))))</f>
        <v/>
      </c>
      <c r="AW25" s="483"/>
      <c r="AX25" s="484"/>
      <c r="AY25" s="146"/>
    </row>
    <row r="26" spans="1:51" ht="114" customHeight="1" thickBot="1">
      <c r="B26" s="455" t="s">
        <v>415</v>
      </c>
      <c r="C26" s="501" t="s">
        <v>416</v>
      </c>
      <c r="D26" s="488"/>
      <c r="E26" s="443"/>
      <c r="F26" s="444"/>
      <c r="G26" s="444"/>
      <c r="H26" s="445"/>
      <c r="I26" s="445"/>
      <c r="J26" s="506" t="str">
        <f>S26</f>
        <v/>
      </c>
      <c r="K26" s="447">
        <f t="shared" si="150"/>
        <v>0</v>
      </c>
      <c r="L26" s="447" t="b">
        <f t="shared" si="151"/>
        <v>0</v>
      </c>
      <c r="M26" s="447" t="b">
        <f t="shared" si="152"/>
        <v>0</v>
      </c>
      <c r="N26" s="447" t="b">
        <f t="shared" si="153"/>
        <v>0</v>
      </c>
      <c r="O26" s="447" t="b">
        <f t="shared" si="154"/>
        <v>0</v>
      </c>
      <c r="P26" s="447" t="b">
        <f t="shared" si="155"/>
        <v>0</v>
      </c>
      <c r="Q26" s="447" t="b">
        <f t="shared" si="156"/>
        <v>0</v>
      </c>
      <c r="R26" s="447" t="b">
        <f t="shared" si="157"/>
        <v>0</v>
      </c>
      <c r="S26" s="448" t="str">
        <f>IF(COUNTA(E26:F26)&lt;2,"",(IF(L26=TRUE,$L$5,IF(M26=TRUE,$M$5,IF(N26=TRUE,$N$5,IF(O26=TRUE,$O$5,IF(P26=TRUE,$P$5,IF(Q26=TRUE,$Q$5,IF(R26=TRUE,$R$5,0)))))))))</f>
        <v/>
      </c>
      <c r="T26" s="449" t="str">
        <f>IF(COUNTA(E26:F26)&lt;2,"",(IF(L26=TRUE,6,IF(M26=TRUE,5,IF(N26=TRUE,4,IF(O26=TRUE,3,IF(P26=TRUE,2,IF(Q26=TRUE,1,IF(R26=TRUE,0,0)))))))))</f>
        <v/>
      </c>
      <c r="U26" s="450" t="e">
        <f>T26*10+H26</f>
        <v>#VALUE!</v>
      </c>
      <c r="V26" s="447" t="e">
        <f t="shared" si="158"/>
        <v>#VALUE!</v>
      </c>
      <c r="W26" s="447" t="e">
        <f t="shared" si="159"/>
        <v>#VALUE!</v>
      </c>
      <c r="X26" s="447" t="e">
        <f t="shared" si="160"/>
        <v>#VALUE!</v>
      </c>
      <c r="Y26" s="447" t="e">
        <f t="shared" si="161"/>
        <v>#VALUE!</v>
      </c>
      <c r="Z26" s="447" t="e">
        <f t="shared" si="162"/>
        <v>#VALUE!</v>
      </c>
      <c r="AA26" s="451" t="str">
        <f>IF(COUNTA(E26:F26:H26)&lt;3,"",(IF(V26=TRUE,$V$5,IF(W26=TRUE,$W$5,IF(X26=TRUE,$X$5,IF(Y26=TRUE,$Y$5,"Non"))))))</f>
        <v/>
      </c>
      <c r="AB26" s="447" t="e">
        <f t="shared" si="163"/>
        <v>#VALUE!</v>
      </c>
      <c r="AC26" s="447" t="e">
        <f t="shared" si="164"/>
        <v>#VALUE!</v>
      </c>
      <c r="AD26" s="447" t="e">
        <f t="shared" si="165"/>
        <v>#VALUE!</v>
      </c>
      <c r="AE26" s="447" t="e">
        <f t="shared" si="166"/>
        <v>#VALUE!</v>
      </c>
      <c r="AF26" s="447" t="e">
        <f t="shared" si="167"/>
        <v>#VALUE!</v>
      </c>
      <c r="AG26" s="451" t="str">
        <f>IF(COUNTA(E26:F26:H26)&lt;3,"",(IF(AB26=TRUE,$AB$5,IF(AC26=TRUE,$AC$5,IF(AD26=TRUE,$AD$5,IF(AE26=TRUE,$AE$5,IF(AF26=TRUE,$AF$5,"Aucune")))))))</f>
        <v/>
      </c>
      <c r="AH26" s="447" t="e">
        <f t="shared" si="168"/>
        <v>#VALUE!</v>
      </c>
      <c r="AI26" s="447" t="e">
        <f t="shared" si="169"/>
        <v>#VALUE!</v>
      </c>
      <c r="AJ26" s="447" t="e">
        <f t="shared" si="170"/>
        <v>#VALUE!</v>
      </c>
      <c r="AK26" s="447" t="e">
        <f t="shared" si="171"/>
        <v>#VALUE!</v>
      </c>
      <c r="AL26" s="447" t="e">
        <f t="shared" si="172"/>
        <v>#VALUE!</v>
      </c>
      <c r="AM26" s="451" t="str">
        <f>IF(COUNTA(E26:F26:H26)&lt;3,"",(IF(AH26=TRUE,$AH$5,IF(AI26=TRUE,$AI$5,IF(AJ26=TRUE,$AJ$5,IF(AK26=TRUE,$AK$5,IF(AL26=TRUE,$AL$5,"Aucune")))))))</f>
        <v/>
      </c>
      <c r="AN26" s="447" t="e">
        <f t="shared" si="173"/>
        <v>#VALUE!</v>
      </c>
      <c r="AO26" s="447" t="e">
        <f t="shared" si="174"/>
        <v>#VALUE!</v>
      </c>
      <c r="AP26" s="447" t="e">
        <f t="shared" si="175"/>
        <v>#VALUE!</v>
      </c>
      <c r="AQ26" s="451" t="str">
        <f>IF(COUNTA(E26:F26:H26)&lt;3,"",(IF(AN26=TRUE,$AN$5,IF(AO26=TRUE,$AO$5,IF(AP26=TRUE,$AP$5,"Aucune action requise")))))</f>
        <v/>
      </c>
      <c r="AR26" s="447" t="e">
        <f t="shared" si="176"/>
        <v>#VALUE!</v>
      </c>
      <c r="AS26" s="447" t="e">
        <f t="shared" si="177"/>
        <v>#VALUE!</v>
      </c>
      <c r="AT26" s="447" t="e">
        <f t="shared" si="178"/>
        <v>#VALUE!</v>
      </c>
      <c r="AU26" s="447" t="e">
        <f t="shared" si="179"/>
        <v>#VALUE!</v>
      </c>
      <c r="AV26" s="451" t="str">
        <f>IF(COUNTA(E26:F26:H26)&lt;3,"",(IF(AR26=TRUE,$AR$5,IF(AS26=TRUE,$AS$5,IF(AT26=TRUE,$AT$5,IF(AU26=TRUE,$AU$5,"Aucun"))))))</f>
        <v/>
      </c>
      <c r="AW26" s="452"/>
      <c r="AX26" s="453"/>
      <c r="AY26" s="152"/>
    </row>
    <row r="27" spans="1:51" ht="24.95" customHeight="1" thickBot="1">
      <c r="B27" s="764" t="s">
        <v>417</v>
      </c>
      <c r="C27" s="765"/>
      <c r="D27" s="765"/>
      <c r="E27" s="765"/>
      <c r="F27" s="765"/>
      <c r="G27" s="765"/>
      <c r="H27" s="765"/>
      <c r="I27" s="765"/>
      <c r="J27" s="765"/>
      <c r="K27" s="765"/>
      <c r="L27" s="765"/>
      <c r="M27" s="765"/>
      <c r="N27" s="765"/>
      <c r="O27" s="765"/>
      <c r="P27" s="765"/>
      <c r="Q27" s="765"/>
      <c r="R27" s="765"/>
      <c r="S27" s="765"/>
      <c r="T27" s="765"/>
      <c r="U27" s="765"/>
      <c r="V27" s="765"/>
      <c r="W27" s="765"/>
      <c r="X27" s="765"/>
      <c r="Y27" s="765"/>
      <c r="Z27" s="765"/>
      <c r="AA27" s="765"/>
      <c r="AB27" s="765"/>
      <c r="AC27" s="765"/>
      <c r="AD27" s="765"/>
      <c r="AE27" s="765"/>
      <c r="AF27" s="765"/>
      <c r="AG27" s="765"/>
      <c r="AH27" s="765"/>
      <c r="AI27" s="765"/>
      <c r="AJ27" s="765"/>
      <c r="AK27" s="765"/>
      <c r="AL27" s="765"/>
      <c r="AM27" s="765"/>
      <c r="AN27" s="765"/>
      <c r="AO27" s="765"/>
      <c r="AP27" s="765"/>
      <c r="AQ27" s="765"/>
      <c r="AR27" s="765"/>
      <c r="AS27" s="765"/>
      <c r="AT27" s="765"/>
      <c r="AU27" s="765"/>
      <c r="AV27" s="765"/>
      <c r="AW27" s="765"/>
      <c r="AX27" s="765"/>
      <c r="AY27" s="766"/>
    </row>
    <row r="28" spans="1:51" ht="114" customHeight="1">
      <c r="B28" s="469" t="s">
        <v>418</v>
      </c>
      <c r="C28" s="496" t="s">
        <v>419</v>
      </c>
      <c r="D28" s="493"/>
      <c r="E28" s="429"/>
      <c r="F28" s="430"/>
      <c r="G28" s="430"/>
      <c r="H28" s="431"/>
      <c r="I28" s="431"/>
      <c r="J28" s="432" t="str">
        <f>S28</f>
        <v/>
      </c>
      <c r="K28" s="433">
        <f t="shared" ref="K28" si="180">E28*10+F28</f>
        <v>0</v>
      </c>
      <c r="L28" s="433" t="b">
        <f t="shared" ref="L28" si="181">OR(K28=31)</f>
        <v>0</v>
      </c>
      <c r="M28" s="433" t="b">
        <f t="shared" ref="M28" si="182">OR(K28=21,K28=32)</f>
        <v>0</v>
      </c>
      <c r="N28" s="433" t="b">
        <f t="shared" ref="N28" si="183">OR(K28=22,K28=33)</f>
        <v>0</v>
      </c>
      <c r="O28" s="433" t="b">
        <f t="shared" ref="O28" si="184">OR(K28=11,K28=12)</f>
        <v>0</v>
      </c>
      <c r="P28" s="433" t="b">
        <f t="shared" ref="P28" si="185">OR(K28=23,K28=34)</f>
        <v>0</v>
      </c>
      <c r="Q28" s="433" t="b">
        <f t="shared" ref="Q28" si="186">OR(K28=13,K28=14,K28=24)</f>
        <v>0</v>
      </c>
      <c r="R28" s="433" t="b">
        <f t="shared" ref="R28" si="187">OR(K28=1,K28=2,K28=3,K28=4)</f>
        <v>0</v>
      </c>
      <c r="S28" s="434" t="str">
        <f>IF(COUNTA(E28:F28)&lt;2,"",(IF(L28=TRUE,$L$5,IF(M28=TRUE,$M$5,IF(N28=TRUE,$N$5,IF(O28=TRUE,$O$5,IF(P28=TRUE,$P$5,IF(Q28=TRUE,$Q$5,IF(R28=TRUE,$R$5,0)))))))))</f>
        <v/>
      </c>
      <c r="T28" s="435" t="str">
        <f>IF(COUNTA(E28:F28)&lt;2,"",(IF(L28=TRUE,6,IF(M28=TRUE,5,IF(N28=TRUE,4,IF(O28=TRUE,3,IF(P28=TRUE,2,IF(Q28=TRUE,1,IF(R28=TRUE,0,0)))))))))</f>
        <v/>
      </c>
      <c r="U28" s="436" t="e">
        <f>T28*10+H28</f>
        <v>#VALUE!</v>
      </c>
      <c r="V28" s="433" t="e">
        <f t="shared" ref="V28" si="188">OR(U28=61,U28=62,U28=63)</f>
        <v>#VALUE!</v>
      </c>
      <c r="W28" s="433" t="e">
        <f t="shared" ref="W28" si="189">OR(U28=51,U28=52)</f>
        <v>#VALUE!</v>
      </c>
      <c r="X28" s="433" t="e">
        <f t="shared" ref="X28" si="190">OR(U28=31,U28=41,U28=42,U28=53)</f>
        <v>#VALUE!</v>
      </c>
      <c r="Y28" s="433" t="e">
        <f t="shared" ref="Y28" si="191">OR(U28=21,U28=32)</f>
        <v>#VALUE!</v>
      </c>
      <c r="Z28" s="433" t="e">
        <f t="shared" ref="Z28" si="192">AND(V28=FALSE,W28=FALSE,X28=FALSE,Y28=FALSE)</f>
        <v>#VALUE!</v>
      </c>
      <c r="AA28" s="437" t="str">
        <f>IF(COUNTA(E28:F28:H28)&lt;3,"",(IF(V28=TRUE,$V$5,IF(W28=TRUE,$W$5,IF(X28=TRUE,$X$5,IF(Y28=TRUE,$Y$5,"Non"))))))</f>
        <v/>
      </c>
      <c r="AB28" s="433" t="e">
        <f t="shared" ref="AB28" si="193">OR(U28=61,U28=62,U28=51,U28=52)</f>
        <v>#VALUE!</v>
      </c>
      <c r="AC28" s="433" t="e">
        <f t="shared" ref="AC28" si="194">OR(U28=41,U28=42)</f>
        <v>#VALUE!</v>
      </c>
      <c r="AD28" s="433" t="e">
        <f t="shared" ref="AD28" si="195">OR(U28=31,U28=32,U28=63,U28=64,U28=53,U28=54,)</f>
        <v>#VALUE!</v>
      </c>
      <c r="AE28" s="433" t="e">
        <f t="shared" ref="AE28" si="196">OR(U28=21,U28=22,)</f>
        <v>#VALUE!</v>
      </c>
      <c r="AF28" s="433" t="e">
        <f t="shared" ref="AF28" si="197">OR(U28=11,U28=12,U28=13,U28=23,)</f>
        <v>#VALUE!</v>
      </c>
      <c r="AG28" s="437" t="str">
        <f>IF(COUNTA(E28:F28:H28)&lt;3,"",(IF(AB28=TRUE,$AB$5,IF(AC28=TRUE,$AC$5,IF(AD28=TRUE,$AD$5,IF(AE28=TRUE,$AE$5,IF(AF28=TRUE,$AF$5,"Aucune")))))))</f>
        <v/>
      </c>
      <c r="AH28" s="433" t="e">
        <f t="shared" ref="AH28" si="198">OR(U28=62,U28=52,U28=42)</f>
        <v>#VALUE!</v>
      </c>
      <c r="AI28" s="433" t="e">
        <f t="shared" ref="AI28" si="199">OR(U28=63,U28=53,U28=43,U28=64,U28=54)</f>
        <v>#VALUE!</v>
      </c>
      <c r="AJ28" s="433" t="e">
        <f t="shared" ref="AJ28" si="200">OR(U28=61,U28=51,U28=41)</f>
        <v>#VALUE!</v>
      </c>
      <c r="AK28" s="433" t="e">
        <f t="shared" ref="AK28" si="201">OR(U28=44,U28=32,U28=33,U28=34)</f>
        <v>#VALUE!</v>
      </c>
      <c r="AL28" s="433" t="e">
        <f t="shared" ref="AL28" si="202">OR(U28=22,U28=23,U28=24,U28=12,U28=13,U28=14)</f>
        <v>#VALUE!</v>
      </c>
      <c r="AM28" s="437" t="str">
        <f>IF(COUNTA(E28:F28:H28)&lt;3,"",(IF(AH28=TRUE,$AH$5,IF(AI28=TRUE,$AI$5,IF(AJ28=TRUE,$AJ$5,IF(AK28=TRUE,$AK$5,IF(AL28=TRUE,$AL$5,"Aucune")))))))</f>
        <v/>
      </c>
      <c r="AN28" s="433" t="e">
        <f t="shared" ref="AN28" si="203">OR(U28=61,U28=62,U28=63,U28=51,U28=52,U28=53)</f>
        <v>#VALUE!</v>
      </c>
      <c r="AO28" s="433" t="e">
        <f t="shared" ref="AO28" si="204">OR(U28=41,U28=42,U28=43,U28=31,U28=32,U28=33)</f>
        <v>#VALUE!</v>
      </c>
      <c r="AP28" s="433" t="e">
        <f t="shared" ref="AP28" si="205">OR(U28=21,U28=22,U28=23,U28=11,U28=12,U28=13)</f>
        <v>#VALUE!</v>
      </c>
      <c r="AQ28" s="437" t="str">
        <f>IF(COUNTA(E28:F28:H28)&lt;3,"",(IF(AN28=TRUE,$AN$5,IF(AO28=TRUE,$AO$5,IF(AP28=TRUE,$AP$5,"Aucune action requise")))))</f>
        <v/>
      </c>
      <c r="AR28" s="433" t="e">
        <f t="shared" ref="AR28" si="206">OR(U28=61,U28=51,U28=41,U28=31,U28=21)</f>
        <v>#VALUE!</v>
      </c>
      <c r="AS28" s="433" t="e">
        <f t="shared" ref="AS28" si="207">OR(U28=62,U28=52,U28=42,U28=32,U28=22,U28=63,U28=53)</f>
        <v>#VALUE!</v>
      </c>
      <c r="AT28" s="433" t="e">
        <f t="shared" ref="AT28" si="208">OR(U28=43,U28=33,U28=23,U28=34,U28=24)</f>
        <v>#VALUE!</v>
      </c>
      <c r="AU28" s="433" t="e">
        <f t="shared" ref="AU28" si="209">OR(U28=64,U28=54,U28=44)</f>
        <v>#VALUE!</v>
      </c>
      <c r="AV28" s="437" t="str">
        <f>IF(COUNTA(E28:F28:H28)&lt;3,"",(IF(AR28=TRUE,$AR$5,IF(AS28=TRUE,$AS$5,IF(AT28=TRUE,$AT$5,IF(AU28=TRUE,$AU$5,"Aucun"))))))</f>
        <v/>
      </c>
      <c r="AW28" s="438"/>
      <c r="AX28" s="439"/>
      <c r="AY28" s="136"/>
    </row>
    <row r="29" spans="1:51" ht="114" customHeight="1" thickBot="1">
      <c r="B29" s="285" t="s">
        <v>420</v>
      </c>
      <c r="C29" s="167" t="s">
        <v>421</v>
      </c>
      <c r="D29" s="74"/>
      <c r="E29" s="75"/>
      <c r="F29" s="76"/>
      <c r="G29" s="76"/>
      <c r="H29" s="77"/>
      <c r="I29" s="77"/>
      <c r="J29" s="425" t="str">
        <f>S29</f>
        <v/>
      </c>
      <c r="K29" s="293">
        <f>E29*10+F29</f>
        <v>0</v>
      </c>
      <c r="L29" s="293" t="b">
        <f>OR(K29=31)</f>
        <v>0</v>
      </c>
      <c r="M29" s="293" t="b">
        <f>OR(K29=21,K29=32)</f>
        <v>0</v>
      </c>
      <c r="N29" s="293" t="b">
        <f>OR(K29=22,K29=33)</f>
        <v>0</v>
      </c>
      <c r="O29" s="293" t="b">
        <f>OR(K29=11,K29=12)</f>
        <v>0</v>
      </c>
      <c r="P29" s="293" t="b">
        <f>OR(K29=23,K29=34)</f>
        <v>0</v>
      </c>
      <c r="Q29" s="293" t="b">
        <f>OR(K29=13,K29=14,K29=24)</f>
        <v>0</v>
      </c>
      <c r="R29" s="293" t="b">
        <f>OR(K29=1,K29=2,K29=3,K29=4)</f>
        <v>0</v>
      </c>
      <c r="S29" s="294" t="str">
        <f>IF(COUNTA(E29:F29)&lt;2,"",(IF(L29=TRUE,$L$5,IF(M29=TRUE,$M$5,IF(N29=TRUE,$N$5,IF(O29=TRUE,$O$5,IF(P29=TRUE,$P$5,IF(Q29=TRUE,$Q$5,IF(R29=TRUE,$R$5,0)))))))))</f>
        <v/>
      </c>
      <c r="T29" s="295" t="str">
        <f>IF(COUNTA(E29:F29)&lt;2,"",(IF(L29=TRUE,6,IF(M29=TRUE,5,IF(N29=TRUE,4,IF(O29=TRUE,3,IF(P29=TRUE,2,IF(Q29=TRUE,1,IF(R29=TRUE,0,0)))))))))</f>
        <v/>
      </c>
      <c r="U29" s="296" t="e">
        <f>T29*10+H29</f>
        <v>#VALUE!</v>
      </c>
      <c r="V29" s="293" t="e">
        <f>OR(U29=61,U29=62,U29=63)</f>
        <v>#VALUE!</v>
      </c>
      <c r="W29" s="293" t="e">
        <f>OR(U29=51,U29=52)</f>
        <v>#VALUE!</v>
      </c>
      <c r="X29" s="293" t="e">
        <f>OR(U29=31,U29=41,U29=42,U29=53)</f>
        <v>#VALUE!</v>
      </c>
      <c r="Y29" s="293" t="e">
        <f>OR(U29=21,U29=32)</f>
        <v>#VALUE!</v>
      </c>
      <c r="Z29" s="293" t="e">
        <f>AND(V29=FALSE,W29=FALSE,X29=FALSE,Y29=FALSE)</f>
        <v>#VALUE!</v>
      </c>
      <c r="AA29" s="191" t="str">
        <f>IF(COUNTA(E29:F29:H29)&lt;3,"",(IF(V29=TRUE,$V$5,IF(W29=TRUE,$W$5,IF(X29=TRUE,$X$5,IF(Y29=TRUE,$Y$5,"Non"))))))</f>
        <v/>
      </c>
      <c r="AB29" s="293" t="e">
        <f>OR(U29=61,U29=62,U29=51,U29=52)</f>
        <v>#VALUE!</v>
      </c>
      <c r="AC29" s="293" t="e">
        <f>OR(U29=41,U29=42)</f>
        <v>#VALUE!</v>
      </c>
      <c r="AD29" s="293" t="e">
        <f>OR(U29=31,U29=32,U29=63,U29=64,U29=53,U29=54,)</f>
        <v>#VALUE!</v>
      </c>
      <c r="AE29" s="293" t="e">
        <f>OR(U29=21,U29=22,)</f>
        <v>#VALUE!</v>
      </c>
      <c r="AF29" s="293" t="e">
        <f>OR(U29=11,U29=12,U29=13,U29=23,)</f>
        <v>#VALUE!</v>
      </c>
      <c r="AG29" s="191" t="str">
        <f>IF(COUNTA(E29:F29:H29)&lt;3,"",(IF(AB29=TRUE,$AB$5,IF(AC29=TRUE,$AC$5,IF(AD29=TRUE,$AD$5,IF(AE29=TRUE,$AE$5,IF(AF29=TRUE,$AF$5,"Aucune")))))))</f>
        <v/>
      </c>
      <c r="AH29" s="293" t="e">
        <f>OR(U29=62,U29=52,U29=42)</f>
        <v>#VALUE!</v>
      </c>
      <c r="AI29" s="293" t="e">
        <f>OR(U29=63,U29=53,U29=43,U29=64,U29=54)</f>
        <v>#VALUE!</v>
      </c>
      <c r="AJ29" s="293" t="e">
        <f>OR(U29=61,U29=51,U29=41)</f>
        <v>#VALUE!</v>
      </c>
      <c r="AK29" s="293" t="e">
        <f>OR(U29=44,U29=32,U29=33,U29=34)</f>
        <v>#VALUE!</v>
      </c>
      <c r="AL29" s="293" t="e">
        <f>OR(U29=22,U29=23,U29=24,U29=12,U29=13,U29=14)</f>
        <v>#VALUE!</v>
      </c>
      <c r="AM29" s="191" t="str">
        <f>IF(COUNTA(E29:F29:H29)&lt;3,"",(IF(AH29=TRUE,$AH$5,IF(AI29=TRUE,$AI$5,IF(AJ29=TRUE,$AJ$5,IF(AK29=TRUE,$AK$5,IF(AL29=TRUE,$AL$5,"Aucune")))))))</f>
        <v/>
      </c>
      <c r="AN29" s="293" t="e">
        <f>OR(U29=61,U29=62,U29=63,U29=51,U29=52,U29=53)</f>
        <v>#VALUE!</v>
      </c>
      <c r="AO29" s="293" t="e">
        <f>OR(U29=41,U29=42,U29=43,U29=31,U29=32,U29=33)</f>
        <v>#VALUE!</v>
      </c>
      <c r="AP29" s="293" t="e">
        <f>OR(U29=21,U29=22,U29=23,U29=11,U29=12,U29=13)</f>
        <v>#VALUE!</v>
      </c>
      <c r="AQ29" s="191" t="str">
        <f>IF(COUNTA(E29:F29:H29)&lt;3,"",(IF(AN29=TRUE,$AN$5,IF(AO29=TRUE,$AO$5,IF(AP29=TRUE,$AP$5,"Aucune action requise")))))</f>
        <v/>
      </c>
      <c r="AR29" s="293" t="e">
        <f>OR(U29=61,U29=51,U29=41,U29=31,U29=21)</f>
        <v>#VALUE!</v>
      </c>
      <c r="AS29" s="293" t="e">
        <f>OR(U29=62,U29=52,U29=42,U29=32,U29=22,U29=63,U29=53)</f>
        <v>#VALUE!</v>
      </c>
      <c r="AT29" s="293" t="e">
        <f>OR(U29=43,U29=33,U29=23,U29=34,U29=24)</f>
        <v>#VALUE!</v>
      </c>
      <c r="AU29" s="293" t="e">
        <f>OR(U29=64,U29=54,U29=44)</f>
        <v>#VALUE!</v>
      </c>
      <c r="AV29" s="191" t="str">
        <f>IF(COUNTA(E29:F29:H29)&lt;3,"",(IF(AR29=TRUE,$AR$5,IF(AS29=TRUE,$AS$5,IF(AT29=TRUE,$AT$5,IF(AU29=TRUE,$AU$5,"Aucun"))))))</f>
        <v/>
      </c>
      <c r="AW29" s="192"/>
      <c r="AX29" s="78"/>
      <c r="AY29" s="193"/>
    </row>
    <row r="30" spans="1:51" ht="24.95" customHeight="1" thickBot="1">
      <c r="B30" s="764" t="s">
        <v>422</v>
      </c>
      <c r="C30" s="765"/>
      <c r="D30" s="765"/>
      <c r="E30" s="765"/>
      <c r="F30" s="765"/>
      <c r="G30" s="765"/>
      <c r="H30" s="765"/>
      <c r="I30" s="765"/>
      <c r="J30" s="765"/>
      <c r="K30" s="765"/>
      <c r="L30" s="765"/>
      <c r="M30" s="765"/>
      <c r="N30" s="765"/>
      <c r="O30" s="765"/>
      <c r="P30" s="765"/>
      <c r="Q30" s="765"/>
      <c r="R30" s="765"/>
      <c r="S30" s="765"/>
      <c r="T30" s="765"/>
      <c r="U30" s="765"/>
      <c r="V30" s="765"/>
      <c r="W30" s="765"/>
      <c r="X30" s="765"/>
      <c r="Y30" s="765"/>
      <c r="Z30" s="765"/>
      <c r="AA30" s="765"/>
      <c r="AB30" s="765"/>
      <c r="AC30" s="765"/>
      <c r="AD30" s="765"/>
      <c r="AE30" s="765"/>
      <c r="AF30" s="765"/>
      <c r="AG30" s="765"/>
      <c r="AH30" s="765"/>
      <c r="AI30" s="765"/>
      <c r="AJ30" s="765"/>
      <c r="AK30" s="765"/>
      <c r="AL30" s="765"/>
      <c r="AM30" s="765"/>
      <c r="AN30" s="765"/>
      <c r="AO30" s="765"/>
      <c r="AP30" s="765"/>
      <c r="AQ30" s="765"/>
      <c r="AR30" s="765"/>
      <c r="AS30" s="765"/>
      <c r="AT30" s="765"/>
      <c r="AU30" s="765"/>
      <c r="AV30" s="765"/>
      <c r="AW30" s="765"/>
      <c r="AX30" s="765"/>
      <c r="AY30" s="766"/>
    </row>
    <row r="31" spans="1:51" ht="114" customHeight="1">
      <c r="B31" s="274" t="s">
        <v>423</v>
      </c>
      <c r="C31" s="153" t="s">
        <v>424</v>
      </c>
      <c r="D31" s="67"/>
      <c r="E31" s="58"/>
      <c r="F31" s="59"/>
      <c r="G31" s="59"/>
      <c r="H31" s="60"/>
      <c r="I31" s="60"/>
      <c r="J31" s="275" t="str">
        <f>S31</f>
        <v/>
      </c>
      <c r="K31" s="276">
        <f>E31*10+F31</f>
        <v>0</v>
      </c>
      <c r="L31" s="276" t="b">
        <f>OR(K31=31)</f>
        <v>0</v>
      </c>
      <c r="M31" s="276" t="b">
        <f>OR(K31=21,K31=32)</f>
        <v>0</v>
      </c>
      <c r="N31" s="276" t="b">
        <f>OR(K31=22,K31=33)</f>
        <v>0</v>
      </c>
      <c r="O31" s="276" t="b">
        <f>OR(K31=11,K31=12)</f>
        <v>0</v>
      </c>
      <c r="P31" s="276" t="b">
        <f>OR(K31=23,K31=34)</f>
        <v>0</v>
      </c>
      <c r="Q31" s="276" t="b">
        <f>OR(K31=13,K31=14,K31=24)</f>
        <v>0</v>
      </c>
      <c r="R31" s="276" t="b">
        <f>OR(K31=1,K31=2,K31=3,K31=4)</f>
        <v>0</v>
      </c>
      <c r="S31" s="277" t="str">
        <f>IF(COUNTA(E31:F31)&lt;2,"",(IF(L31=TRUE,$L$5,IF(M31=TRUE,$M$5,IF(N31=TRUE,$N$5,IF(O31=TRUE,$O$5,IF(P31=TRUE,$P$5,IF(Q31=TRUE,$Q$5,IF(R31=TRUE,$R$5,0)))))))))</f>
        <v/>
      </c>
      <c r="T31" s="278" t="str">
        <f>IF(COUNTA(E31:F31)&lt;2,"",(IF(L31=TRUE,6,IF(M31=TRUE,5,IF(N31=TRUE,4,IF(O31=TRUE,3,IF(P31=TRUE,2,IF(Q31=TRUE,1,IF(R31=TRUE,0,0)))))))))</f>
        <v/>
      </c>
      <c r="U31" s="279" t="e">
        <f>T31*10+H31</f>
        <v>#VALUE!</v>
      </c>
      <c r="V31" s="276" t="e">
        <f>OR(U31=61,U31=62,U31=63)</f>
        <v>#VALUE!</v>
      </c>
      <c r="W31" s="276" t="e">
        <f>OR(U31=51,U31=52)</f>
        <v>#VALUE!</v>
      </c>
      <c r="X31" s="276" t="e">
        <f>OR(U31=31,U31=41,U31=42,U31=53)</f>
        <v>#VALUE!</v>
      </c>
      <c r="Y31" s="276" t="e">
        <f>OR(U31=21,U31=32)</f>
        <v>#VALUE!</v>
      </c>
      <c r="Z31" s="276" t="e">
        <f>AND(V31=FALSE,W31=FALSE,X31=FALSE,Y31=FALSE)</f>
        <v>#VALUE!</v>
      </c>
      <c r="AA31" s="156" t="str">
        <f>IF(COUNTA(E31:F31:H31)&lt;3,"",(IF(V31=TRUE,$V$5,IF(W31=TRUE,$W$5,IF(X31=TRUE,$X$5,IF(Y31=TRUE,$Y$5,"Non"))))))</f>
        <v/>
      </c>
      <c r="AB31" s="276" t="e">
        <f>OR(U31=61,U31=62,U31=51,U31=52)</f>
        <v>#VALUE!</v>
      </c>
      <c r="AC31" s="276" t="e">
        <f>OR(U31=41,U31=42)</f>
        <v>#VALUE!</v>
      </c>
      <c r="AD31" s="276" t="e">
        <f>OR(U31=31,U31=32,U31=63,U31=64,U31=53,U31=54,)</f>
        <v>#VALUE!</v>
      </c>
      <c r="AE31" s="276" t="e">
        <f>OR(U31=21,U31=22,)</f>
        <v>#VALUE!</v>
      </c>
      <c r="AF31" s="276" t="e">
        <f>OR(U31=11,U31=12,U31=13,U31=23,)</f>
        <v>#VALUE!</v>
      </c>
      <c r="AG31" s="156" t="str">
        <f>IF(COUNTA(E31:F31:H31)&lt;3,"",(IF(AB31=TRUE,$AB$5,IF(AC31=TRUE,$AC$5,IF(AD31=TRUE,$AD$5,IF(AE31=TRUE,$AE$5,IF(AF31=TRUE,$AF$5,"Aucune")))))))</f>
        <v/>
      </c>
      <c r="AH31" s="276" t="e">
        <f>OR(U31=62,U31=52,U31=42)</f>
        <v>#VALUE!</v>
      </c>
      <c r="AI31" s="276" t="e">
        <f>OR(U31=63,U31=53,U31=43,U31=64,U31=54)</f>
        <v>#VALUE!</v>
      </c>
      <c r="AJ31" s="276" t="e">
        <f>OR(U31=61,U31=51,U31=41)</f>
        <v>#VALUE!</v>
      </c>
      <c r="AK31" s="276" t="e">
        <f>OR(U31=44,U31=32,U31=33,U31=34)</f>
        <v>#VALUE!</v>
      </c>
      <c r="AL31" s="276" t="e">
        <f>OR(U31=22,U31=23,U31=24,U31=12,U31=13,U31=14)</f>
        <v>#VALUE!</v>
      </c>
      <c r="AM31" s="156" t="str">
        <f>IF(COUNTA(E31:F31:H31)&lt;3,"",(IF(AH31=TRUE,$AH$5,IF(AI31=TRUE,$AI$5,IF(AJ31=TRUE,$AJ$5,IF(AK31=TRUE,$AK$5,IF(AL31=TRUE,$AL$5,"Aucune")))))))</f>
        <v/>
      </c>
      <c r="AN31" s="276" t="e">
        <f>OR(U31=61,U31=62,U31=63,U31=51,U31=52,U31=53)</f>
        <v>#VALUE!</v>
      </c>
      <c r="AO31" s="276" t="e">
        <f>OR(U31=41,U31=42,U31=43,U31=31,U31=32,U31=33)</f>
        <v>#VALUE!</v>
      </c>
      <c r="AP31" s="276" t="e">
        <f>OR(U31=21,U31=22,U31=23,U31=11,U31=12,U31=13)</f>
        <v>#VALUE!</v>
      </c>
      <c r="AQ31" s="156" t="str">
        <f>IF(COUNTA(E31:F31:H31)&lt;3,"",(IF(AN31=TRUE,$AN$5,IF(AO31=TRUE,$AO$5,IF(AP31=TRUE,$AP$5,"Aucune action requise")))))</f>
        <v/>
      </c>
      <c r="AR31" s="276" t="e">
        <f>OR(U31=61,U31=51,U31=41,U31=31,U31=21)</f>
        <v>#VALUE!</v>
      </c>
      <c r="AS31" s="276" t="e">
        <f>OR(U31=62,U31=52,U31=42,U31=32,U31=22,U31=63,U31=53)</f>
        <v>#VALUE!</v>
      </c>
      <c r="AT31" s="276" t="e">
        <f>OR(U31=43,U31=33,U31=23,U31=34,U31=24)</f>
        <v>#VALUE!</v>
      </c>
      <c r="AU31" s="276" t="e">
        <f>OR(U31=64,U31=54,U31=44)</f>
        <v>#VALUE!</v>
      </c>
      <c r="AV31" s="156" t="str">
        <f>IF(COUNTA(E31:F31:H31)&lt;3,"",(IF(AR31=TRUE,$AR$5,IF(AS31=TRUE,$AS$5,IF(AT31=TRUE,$AT$5,IF(AU31=TRUE,$AU$5,"Aucun"))))))</f>
        <v/>
      </c>
      <c r="AW31" s="157"/>
      <c r="AX31" s="61"/>
      <c r="AY31" s="158"/>
    </row>
    <row r="32" spans="1:51" ht="114" customHeight="1" thickBot="1">
      <c r="B32" s="285" t="s">
        <v>425</v>
      </c>
      <c r="C32" s="167" t="s">
        <v>426</v>
      </c>
      <c r="D32" s="74"/>
      <c r="E32" s="75"/>
      <c r="F32" s="76"/>
      <c r="G32" s="76"/>
      <c r="H32" s="77"/>
      <c r="I32" s="77"/>
      <c r="J32" s="292" t="str">
        <f>S32</f>
        <v/>
      </c>
      <c r="K32" s="293">
        <f>E32*10+F32</f>
        <v>0</v>
      </c>
      <c r="L32" s="293" t="b">
        <f>OR(K32=31)</f>
        <v>0</v>
      </c>
      <c r="M32" s="293" t="b">
        <f>OR(K32=21,K32=32)</f>
        <v>0</v>
      </c>
      <c r="N32" s="293" t="b">
        <f>OR(K32=22,K32=33)</f>
        <v>0</v>
      </c>
      <c r="O32" s="293" t="b">
        <f>OR(K32=11,K32=12)</f>
        <v>0</v>
      </c>
      <c r="P32" s="293" t="b">
        <f>OR(K32=23,K32=34)</f>
        <v>0</v>
      </c>
      <c r="Q32" s="293" t="b">
        <f>OR(K32=13,K32=14,K32=24)</f>
        <v>0</v>
      </c>
      <c r="R32" s="293" t="b">
        <f>OR(K32=1,K32=2,K32=3,K32=4)</f>
        <v>0</v>
      </c>
      <c r="S32" s="294" t="str">
        <f>IF(COUNTA(E32:F32)&lt;2,"",(IF(L32=TRUE,$L$5,IF(M32=TRUE,$M$5,IF(N32=TRUE,$N$5,IF(O32=TRUE,$O$5,IF(P32=TRUE,$P$5,IF(Q32=TRUE,$Q$5,IF(R32=TRUE,$R$5,0)))))))))</f>
        <v/>
      </c>
      <c r="T32" s="295" t="str">
        <f>IF(COUNTA(E32:F32)&lt;2,"",(IF(L32=TRUE,6,IF(M32=TRUE,5,IF(N32=TRUE,4,IF(O32=TRUE,3,IF(P32=TRUE,2,IF(Q32=TRUE,1,IF(R32=TRUE,0,0)))))))))</f>
        <v/>
      </c>
      <c r="U32" s="296" t="e">
        <f>T32*10+H32</f>
        <v>#VALUE!</v>
      </c>
      <c r="V32" s="293" t="e">
        <f>OR(U32=61,U32=62,U32=63)</f>
        <v>#VALUE!</v>
      </c>
      <c r="W32" s="293" t="e">
        <f>OR(U32=51,U32=52)</f>
        <v>#VALUE!</v>
      </c>
      <c r="X32" s="293" t="e">
        <f>OR(U32=31,U32=41,U32=42,U32=53)</f>
        <v>#VALUE!</v>
      </c>
      <c r="Y32" s="293" t="e">
        <f>OR(U32=21,U32=32)</f>
        <v>#VALUE!</v>
      </c>
      <c r="Z32" s="293" t="e">
        <f>AND(V32=FALSE,W32=FALSE,X32=FALSE,Y32=FALSE)</f>
        <v>#VALUE!</v>
      </c>
      <c r="AA32" s="191" t="str">
        <f>IF(COUNTA(E32:F32:H32)&lt;3,"",(IF(V32=TRUE,$V$5,IF(W32=TRUE,$W$5,IF(X32=TRUE,$X$5,IF(Y32=TRUE,$Y$5,"Non"))))))</f>
        <v/>
      </c>
      <c r="AB32" s="293" t="e">
        <f>OR(U32=61,U32=62,U32=51,U32=52)</f>
        <v>#VALUE!</v>
      </c>
      <c r="AC32" s="293" t="e">
        <f>OR(U32=41,U32=42)</f>
        <v>#VALUE!</v>
      </c>
      <c r="AD32" s="293" t="e">
        <f>OR(U32=31,U32=32,U32=63,U32=64,U32=53,U32=54,)</f>
        <v>#VALUE!</v>
      </c>
      <c r="AE32" s="293" t="e">
        <f>OR(U32=21,U32=22,)</f>
        <v>#VALUE!</v>
      </c>
      <c r="AF32" s="293" t="e">
        <f>OR(U32=11,U32=12,U32=13,U32=23,)</f>
        <v>#VALUE!</v>
      </c>
      <c r="AG32" s="191" t="str">
        <f>IF(COUNTA(E32:F32:H32)&lt;3,"",(IF(AB32=TRUE,$AB$5,IF(AC32=TRUE,$AC$5,IF(AD32=TRUE,$AD$5,IF(AE32=TRUE,$AE$5,IF(AF32=TRUE,$AF$5,"Aucune")))))))</f>
        <v/>
      </c>
      <c r="AH32" s="293" t="e">
        <f>OR(U32=62,U32=52,U32=42)</f>
        <v>#VALUE!</v>
      </c>
      <c r="AI32" s="293" t="e">
        <f>OR(U32=63,U32=53,U32=43,U32=64,U32=54)</f>
        <v>#VALUE!</v>
      </c>
      <c r="AJ32" s="293" t="e">
        <f>OR(U32=61,U32=51,U32=41)</f>
        <v>#VALUE!</v>
      </c>
      <c r="AK32" s="293" t="e">
        <f>OR(U32=44,U32=32,U32=33,U32=34)</f>
        <v>#VALUE!</v>
      </c>
      <c r="AL32" s="293" t="e">
        <f>OR(U32=22,U32=23,U32=24,U32=12,U32=13,U32=14)</f>
        <v>#VALUE!</v>
      </c>
      <c r="AM32" s="191" t="str">
        <f>IF(COUNTA(E32:F32:H32)&lt;3,"",(IF(AH32=TRUE,$AH$5,IF(AI32=TRUE,$AI$5,IF(AJ32=TRUE,$AJ$5,IF(AK32=TRUE,$AK$5,IF(AL32=TRUE,$AL$5,"Aucune")))))))</f>
        <v/>
      </c>
      <c r="AN32" s="293" t="e">
        <f>OR(U32=61,U32=62,U32=63,U32=51,U32=52,U32=53)</f>
        <v>#VALUE!</v>
      </c>
      <c r="AO32" s="293" t="e">
        <f>OR(U32=41,U32=42,U32=43,U32=31,U32=32,U32=33)</f>
        <v>#VALUE!</v>
      </c>
      <c r="AP32" s="293" t="e">
        <f>OR(U32=21,U32=22,U32=23,U32=11,U32=12,U32=13)</f>
        <v>#VALUE!</v>
      </c>
      <c r="AQ32" s="191" t="str">
        <f>IF(COUNTA(E32:F32:H32)&lt;3,"",(IF(AN32=TRUE,$AN$5,IF(AO32=TRUE,$AO$5,IF(AP32=TRUE,$AP$5,"Aucune action requise")))))</f>
        <v/>
      </c>
      <c r="AR32" s="293" t="e">
        <f>OR(U32=61,U32=51,U32=41,U32=31,U32=21)</f>
        <v>#VALUE!</v>
      </c>
      <c r="AS32" s="293" t="e">
        <f>OR(U32=62,U32=52,U32=42,U32=32,U32=22,U32=63,U32=53)</f>
        <v>#VALUE!</v>
      </c>
      <c r="AT32" s="293" t="e">
        <f>OR(U32=43,U32=33,U32=23,U32=34,U32=24)</f>
        <v>#VALUE!</v>
      </c>
      <c r="AU32" s="293" t="e">
        <f>OR(U32=64,U32=54,U32=44)</f>
        <v>#VALUE!</v>
      </c>
      <c r="AV32" s="191" t="str">
        <f>IF(COUNTA(E32:F32:H32)&lt;3,"",(IF(AR32=TRUE,$AR$5,IF(AS32=TRUE,$AS$5,IF(AT32=TRUE,$AT$5,IF(AU32=TRUE,$AU$5,"Aucun"))))))</f>
        <v/>
      </c>
      <c r="AW32" s="192"/>
      <c r="AX32" s="78"/>
      <c r="AY32" s="193"/>
    </row>
  </sheetData>
  <sheetProtection sheet="1" objects="1" scenarios="1"/>
  <mergeCells count="15">
    <mergeCell ref="AX4:AY4"/>
    <mergeCell ref="B2:G2"/>
    <mergeCell ref="B30:AY30"/>
    <mergeCell ref="B27:AY27"/>
    <mergeCell ref="B23:AY23"/>
    <mergeCell ref="B12:AY12"/>
    <mergeCell ref="B16:AY16"/>
    <mergeCell ref="B18:AY18"/>
    <mergeCell ref="B22:AY22"/>
    <mergeCell ref="B6:AY6"/>
    <mergeCell ref="B3:AY3"/>
    <mergeCell ref="B4:C5"/>
    <mergeCell ref="D4:E4"/>
    <mergeCell ref="F4:G4"/>
    <mergeCell ref="H4:I4"/>
  </mergeCells>
  <conditionalFormatting sqref="A4 I7:I11 I13:I14">
    <cfRule type="expression" dxfId="4277" priority="1078">
      <formula>FIND("Réagir",B4)</formula>
    </cfRule>
    <cfRule type="expression" dxfId="4276" priority="1076" stopIfTrue="1">
      <formula>ISTEXT(A4)</formula>
    </cfRule>
    <cfRule type="expression" dxfId="4275" priority="1077">
      <formula>FIND("Agir",B4)</formula>
    </cfRule>
  </conditionalFormatting>
  <conditionalFormatting sqref="A4">
    <cfRule type="expression" dxfId="4274" priority="1070" stopIfTrue="1">
      <formula>ISTEXT(A4)</formula>
    </cfRule>
    <cfRule type="expression" dxfId="4273" priority="1075">
      <formula>FIND("Réagir",B4)</formula>
    </cfRule>
    <cfRule type="expression" dxfId="4272" priority="1071">
      <formula>FIND("Agir",B4)</formula>
    </cfRule>
    <cfRule type="expression" dxfId="4271" priority="1072">
      <formula>FIND("Réagir",B4)</formula>
    </cfRule>
    <cfRule type="expression" dxfId="4270" priority="1073" stopIfTrue="1">
      <formula>ISTEXT(A4)</formula>
    </cfRule>
    <cfRule type="expression" dxfId="4269" priority="1074">
      <formula>FIND("Agir",B4)</formula>
    </cfRule>
  </conditionalFormatting>
  <conditionalFormatting sqref="D7:D11 D13:D14">
    <cfRule type="expression" dxfId="4268" priority="1018">
      <formula>FIND("Réagir",E7)</formula>
    </cfRule>
    <cfRule type="expression" dxfId="4267" priority="1017">
      <formula>FIND("Agir",E7)</formula>
    </cfRule>
    <cfRule type="expression" dxfId="4266" priority="1016" stopIfTrue="1">
      <formula>ISTEXT(D7)</formula>
    </cfRule>
  </conditionalFormatting>
  <conditionalFormatting sqref="D7:D11">
    <cfRule type="expression" dxfId="4265" priority="1013">
      <formula>FIND("Conforter",F7)</formula>
    </cfRule>
    <cfRule type="expression" dxfId="4264" priority="1012" stopIfTrue="1">
      <formula>ISTEXT(D7)</formula>
    </cfRule>
  </conditionalFormatting>
  <conditionalFormatting sqref="D8:D11">
    <cfRule type="expression" dxfId="4263" priority="769" stopIfTrue="1">
      <formula>ISTEXT(D8)</formula>
    </cfRule>
    <cfRule type="expression" dxfId="4262" priority="770">
      <formula>FIND("Conforter",F8)</formula>
    </cfRule>
  </conditionalFormatting>
  <conditionalFormatting sqref="D9:D10">
    <cfRule type="expression" dxfId="4261" priority="749" stopIfTrue="1">
      <formula>ISTEXT(D9)</formula>
    </cfRule>
    <cfRule type="expression" dxfId="4260" priority="750">
      <formula>FIND("Conforter",F9)</formula>
    </cfRule>
  </conditionalFormatting>
  <conditionalFormatting sqref="D13:D14">
    <cfRule type="expression" dxfId="4259" priority="1015">
      <formula>FIND("Conforter",F13)</formula>
    </cfRule>
    <cfRule type="expression" dxfId="4258" priority="1001">
      <formula>FIND("Conforter",F13)</formula>
    </cfRule>
    <cfRule type="expression" dxfId="4257" priority="1014" stopIfTrue="1">
      <formula>ISTEXT(D13)</formula>
    </cfRule>
  </conditionalFormatting>
  <conditionalFormatting sqref="D13:D15">
    <cfRule type="expression" dxfId="4256" priority="717" stopIfTrue="1">
      <formula>ISTEXT(D13)</formula>
    </cfRule>
  </conditionalFormatting>
  <conditionalFormatting sqref="D15">
    <cfRule type="expression" dxfId="4255" priority="713" stopIfTrue="1">
      <formula>ISTEXT(D15)</formula>
    </cfRule>
    <cfRule type="expression" dxfId="4254" priority="715" stopIfTrue="1">
      <formula>ISTEXT(D15)</formula>
    </cfRule>
    <cfRule type="expression" dxfId="4253" priority="716">
      <formula>FIND("Conforter",F15)</formula>
    </cfRule>
    <cfRule type="expression" dxfId="4252" priority="718">
      <formula>FIND("Agir",E15)</formula>
    </cfRule>
    <cfRule type="expression" dxfId="4251" priority="719">
      <formula>FIND("Réagir",E15)</formula>
    </cfRule>
    <cfRule type="expression" dxfId="4250" priority="714">
      <formula>FIND("Conforter",F15)</formula>
    </cfRule>
  </conditionalFormatting>
  <conditionalFormatting sqref="D17">
    <cfRule type="expression" dxfId="4249" priority="647" stopIfTrue="1">
      <formula>ISTEXT(D17)</formula>
    </cfRule>
    <cfRule type="expression" dxfId="4248" priority="648">
      <formula>FIND("Conforter",F17)</formula>
    </cfRule>
    <cfRule type="expression" dxfId="4247" priority="649" stopIfTrue="1">
      <formula>ISTEXT(D17)</formula>
    </cfRule>
    <cfRule type="expression" dxfId="4246" priority="650">
      <formula>FIND("Conforter",F17)</formula>
    </cfRule>
    <cfRule type="expression" dxfId="4245" priority="651" stopIfTrue="1">
      <formula>ISTEXT(D17)</formula>
    </cfRule>
    <cfRule type="expression" dxfId="4244" priority="653">
      <formula>FIND("Réagir",E17)</formula>
    </cfRule>
    <cfRule type="expression" dxfId="4243" priority="652">
      <formula>FIND("Agir",E17)</formula>
    </cfRule>
  </conditionalFormatting>
  <conditionalFormatting sqref="D19">
    <cfRule type="expression" dxfId="4242" priority="587">
      <formula>FIND("Réagir",E19)</formula>
    </cfRule>
    <cfRule type="expression" dxfId="4241" priority="586">
      <formula>FIND("Agir",E19)</formula>
    </cfRule>
    <cfRule type="expression" dxfId="4240" priority="585" stopIfTrue="1">
      <formula>ISTEXT(D19)</formula>
    </cfRule>
    <cfRule type="expression" dxfId="4239" priority="583" stopIfTrue="1">
      <formula>ISTEXT(D19)</formula>
    </cfRule>
    <cfRule type="expression" dxfId="4238" priority="584">
      <formula>FIND("Conforter",F19)</formula>
    </cfRule>
    <cfRule type="expression" dxfId="4237" priority="582">
      <formula>FIND("Conforter",F19)</formula>
    </cfRule>
  </conditionalFormatting>
  <conditionalFormatting sqref="D19:D20">
    <cfRule type="expression" dxfId="4236" priority="519" stopIfTrue="1">
      <formula>ISTEXT(D19)</formula>
    </cfRule>
  </conditionalFormatting>
  <conditionalFormatting sqref="D20">
    <cfRule type="expression" dxfId="4235" priority="521">
      <formula>FIND("Réagir",E20)</formula>
    </cfRule>
    <cfRule type="expression" dxfId="4234" priority="520">
      <formula>FIND("Agir",E20)</formula>
    </cfRule>
    <cfRule type="expression" dxfId="4233" priority="518">
      <formula>FIND("Conforter",F20)</formula>
    </cfRule>
    <cfRule type="expression" dxfId="4232" priority="516">
      <formula>FIND("Conforter",F20)</formula>
    </cfRule>
    <cfRule type="expression" dxfId="4231" priority="517" stopIfTrue="1">
      <formula>ISTEXT(D20)</formula>
    </cfRule>
  </conditionalFormatting>
  <conditionalFormatting sqref="D20:D21">
    <cfRule type="expression" dxfId="4230" priority="453" stopIfTrue="1">
      <formula>ISTEXT(D20)</formula>
    </cfRule>
  </conditionalFormatting>
  <conditionalFormatting sqref="D21">
    <cfRule type="expression" dxfId="4229" priority="454">
      <formula>FIND("Agir",E21)</formula>
    </cfRule>
    <cfRule type="expression" dxfId="4228" priority="455">
      <formula>FIND("Réagir",E21)</formula>
    </cfRule>
    <cfRule type="expression" dxfId="4227" priority="452">
      <formula>FIND("Conforter",F21)</formula>
    </cfRule>
    <cfRule type="expression" dxfId="4226" priority="449" stopIfTrue="1">
      <formula>ISTEXT(D21)</formula>
    </cfRule>
    <cfRule type="expression" dxfId="4225" priority="450">
      <formula>FIND("Conforter",F21)</formula>
    </cfRule>
    <cfRule type="expression" dxfId="4224" priority="451" stopIfTrue="1">
      <formula>ISTEXT(D21)</formula>
    </cfRule>
  </conditionalFormatting>
  <conditionalFormatting sqref="D24">
    <cfRule type="expression" dxfId="4223" priority="387" stopIfTrue="1">
      <formula>ISTEXT(D24)</formula>
    </cfRule>
    <cfRule type="expression" dxfId="4222" priority="386">
      <formula>FIND("Conforter",F24)</formula>
    </cfRule>
    <cfRule type="expression" dxfId="4221" priority="385" stopIfTrue="1">
      <formula>ISTEXT(D24)</formula>
    </cfRule>
    <cfRule type="expression" dxfId="4220" priority="384">
      <formula>FIND("Conforter",F24)</formula>
    </cfRule>
    <cfRule type="expression" dxfId="4219" priority="388">
      <formula>FIND("Agir",E24)</formula>
    </cfRule>
    <cfRule type="expression" dxfId="4218" priority="389">
      <formula>FIND("Réagir",E24)</formula>
    </cfRule>
  </conditionalFormatting>
  <conditionalFormatting sqref="D24:D25">
    <cfRule type="expression" dxfId="4217" priority="321" stopIfTrue="1">
      <formula>ISTEXT(D24)</formula>
    </cfRule>
  </conditionalFormatting>
  <conditionalFormatting sqref="D25">
    <cfRule type="expression" dxfId="4216" priority="322">
      <formula>FIND("Agir",E25)</formula>
    </cfRule>
    <cfRule type="expression" dxfId="4215" priority="320">
      <formula>FIND("Conforter",F25)</formula>
    </cfRule>
    <cfRule type="expression" dxfId="4214" priority="323">
      <formula>FIND("Réagir",E25)</formula>
    </cfRule>
    <cfRule type="expression" dxfId="4213" priority="319" stopIfTrue="1">
      <formula>ISTEXT(D25)</formula>
    </cfRule>
    <cfRule type="expression" dxfId="4212" priority="318">
      <formula>FIND("Conforter",F25)</formula>
    </cfRule>
  </conditionalFormatting>
  <conditionalFormatting sqref="D25:D26">
    <cfRule type="expression" dxfId="4211" priority="255" stopIfTrue="1">
      <formula>ISTEXT(D25)</formula>
    </cfRule>
  </conditionalFormatting>
  <conditionalFormatting sqref="D26">
    <cfRule type="expression" dxfId="4210" priority="251" stopIfTrue="1">
      <formula>ISTEXT(D26)</formula>
    </cfRule>
    <cfRule type="expression" dxfId="4209" priority="257">
      <formula>FIND("Réagir",E26)</formula>
    </cfRule>
    <cfRule type="expression" dxfId="4208" priority="252">
      <formula>FIND("Conforter",F26)</formula>
    </cfRule>
    <cfRule type="expression" dxfId="4207" priority="253" stopIfTrue="1">
      <formula>ISTEXT(D26)</formula>
    </cfRule>
    <cfRule type="expression" dxfId="4206" priority="254">
      <formula>FIND("Conforter",F26)</formula>
    </cfRule>
    <cfRule type="expression" dxfId="4205" priority="256">
      <formula>FIND("Agir",E26)</formula>
    </cfRule>
  </conditionalFormatting>
  <conditionalFormatting sqref="D28">
    <cfRule type="expression" dxfId="4204" priority="186">
      <formula>FIND("Conforter",F28)</formula>
    </cfRule>
    <cfRule type="expression" dxfId="4203" priority="187" stopIfTrue="1">
      <formula>ISTEXT(D28)</formula>
    </cfRule>
    <cfRule type="expression" dxfId="4202" priority="190">
      <formula>FIND("Agir",E28)</formula>
    </cfRule>
    <cfRule type="expression" dxfId="4201" priority="185" stopIfTrue="1">
      <formula>ISTEXT(D28)</formula>
    </cfRule>
    <cfRule type="expression" dxfId="4200" priority="188">
      <formula>FIND("Conforter",F28)</formula>
    </cfRule>
    <cfRule type="expression" dxfId="4199" priority="191">
      <formula>FIND("Réagir",E28)</formula>
    </cfRule>
  </conditionalFormatting>
  <conditionalFormatting sqref="D28:D29">
    <cfRule type="expression" dxfId="4198" priority="189" stopIfTrue="1">
      <formula>ISTEXT(D28)</formula>
    </cfRule>
  </conditionalFormatting>
  <conditionalFormatting sqref="D29">
    <cfRule type="expression" dxfId="4197" priority="924" stopIfTrue="1">
      <formula>ISTEXT(D29)</formula>
    </cfRule>
    <cfRule type="expression" dxfId="4196" priority="923">
      <formula>FIND("Conforter",F29)</formula>
    </cfRule>
    <cfRule type="expression" dxfId="4195" priority="925">
      <formula>FIND("Agir",E29)</formula>
    </cfRule>
    <cfRule type="expression" dxfId="4194" priority="926">
      <formula>FIND("Réagir",E29)</formula>
    </cfRule>
  </conditionalFormatting>
  <conditionalFormatting sqref="D31">
    <cfRule type="expression" dxfId="4193" priority="866">
      <formula>FIND("Conforter",F31)</formula>
    </cfRule>
    <cfRule type="expression" dxfId="4192" priority="867" stopIfTrue="1">
      <formula>ISTEXT(D31)</formula>
    </cfRule>
    <cfRule type="expression" dxfId="4191" priority="868">
      <formula>FIND("Agir",E31)</formula>
    </cfRule>
    <cfRule type="expression" dxfId="4190" priority="869">
      <formula>FIND("Réagir",E31)</formula>
    </cfRule>
  </conditionalFormatting>
  <conditionalFormatting sqref="D31:D32">
    <cfRule type="expression" dxfId="4189" priority="810" stopIfTrue="1">
      <formula>ISTEXT(D31)</formula>
    </cfRule>
  </conditionalFormatting>
  <conditionalFormatting sqref="D32">
    <cfRule type="expression" dxfId="4188" priority="811">
      <formula>FIND("Agir",E32)</formula>
    </cfRule>
    <cfRule type="expression" dxfId="4187" priority="812">
      <formula>FIND("Réagir",E32)</formula>
    </cfRule>
    <cfRule type="expression" dxfId="4186" priority="809">
      <formula>FIND("Conforter",F32)</formula>
    </cfRule>
    <cfRule type="expression" dxfId="4185" priority="808" stopIfTrue="1">
      <formula>ISTEXT(D32)</formula>
    </cfRule>
  </conditionalFormatting>
  <conditionalFormatting sqref="F7:F11 F13:F14">
    <cfRule type="expression" dxfId="4184" priority="1066">
      <formula>FIND("Conforter",I7)</formula>
    </cfRule>
  </conditionalFormatting>
  <conditionalFormatting sqref="F15">
    <cfRule type="expression" dxfId="4183" priority="739">
      <formula>FIND("Conforter",I15)</formula>
    </cfRule>
  </conditionalFormatting>
  <conditionalFormatting sqref="F17">
    <cfRule type="expression" dxfId="4182" priority="673">
      <formula>FIND("Conforter",I17)</formula>
    </cfRule>
  </conditionalFormatting>
  <conditionalFormatting sqref="F19">
    <cfRule type="expression" dxfId="4181" priority="607">
      <formula>FIND("Conforter",I19)</formula>
    </cfRule>
  </conditionalFormatting>
  <conditionalFormatting sqref="F20">
    <cfRule type="expression" dxfId="4180" priority="541">
      <formula>FIND("Conforter",I20)</formula>
    </cfRule>
  </conditionalFormatting>
  <conditionalFormatting sqref="F21">
    <cfRule type="expression" dxfId="4179" priority="475">
      <formula>FIND("Conforter",I21)</formula>
    </cfRule>
  </conditionalFormatting>
  <conditionalFormatting sqref="F24">
    <cfRule type="expression" dxfId="4178" priority="409">
      <formula>FIND("Conforter",I24)</formula>
    </cfRule>
  </conditionalFormatting>
  <conditionalFormatting sqref="F25">
    <cfRule type="expression" dxfId="4177" priority="343">
      <formula>FIND("Conforter",I25)</formula>
    </cfRule>
  </conditionalFormatting>
  <conditionalFormatting sqref="F26">
    <cfRule type="expression" dxfId="4176" priority="277">
      <formula>FIND("Conforter",I26)</formula>
    </cfRule>
  </conditionalFormatting>
  <conditionalFormatting sqref="F28">
    <cfRule type="expression" dxfId="4175" priority="211">
      <formula>FIND("Conforter",I28)</formula>
    </cfRule>
  </conditionalFormatting>
  <conditionalFormatting sqref="F29">
    <cfRule type="expression" dxfId="4174" priority="940">
      <formula>FIND("Conforter",I29)</formula>
    </cfRule>
  </conditionalFormatting>
  <conditionalFormatting sqref="F31">
    <cfRule type="expression" dxfId="4173" priority="883">
      <formula>FIND("Conforter",I31)</formula>
    </cfRule>
  </conditionalFormatting>
  <conditionalFormatting sqref="F32">
    <cfRule type="expression" dxfId="4172" priority="826">
      <formula>FIND("Conforter",I32)</formula>
    </cfRule>
  </conditionalFormatting>
  <conditionalFormatting sqref="F7:G11 F13:G14">
    <cfRule type="expression" dxfId="4171" priority="1062" stopIfTrue="1">
      <formula>ISTEXT(F7)</formula>
    </cfRule>
  </conditionalFormatting>
  <conditionalFormatting sqref="F15:G15">
    <cfRule type="expression" dxfId="4170" priority="735" stopIfTrue="1">
      <formula>ISTEXT(F15)</formula>
    </cfRule>
  </conditionalFormatting>
  <conditionalFormatting sqref="F17:G17">
    <cfRule type="expression" dxfId="4169" priority="669" stopIfTrue="1">
      <formula>ISTEXT(F17)</formula>
    </cfRule>
  </conditionalFormatting>
  <conditionalFormatting sqref="F19:G19">
    <cfRule type="expression" dxfId="4168" priority="603" stopIfTrue="1">
      <formula>ISTEXT(F19)</formula>
    </cfRule>
  </conditionalFormatting>
  <conditionalFormatting sqref="F20:G20">
    <cfRule type="expression" dxfId="4167" priority="537" stopIfTrue="1">
      <formula>ISTEXT(F20)</formula>
    </cfRule>
  </conditionalFormatting>
  <conditionalFormatting sqref="F21:G21">
    <cfRule type="expression" dxfId="4166" priority="471" stopIfTrue="1">
      <formula>ISTEXT(F21)</formula>
    </cfRule>
  </conditionalFormatting>
  <conditionalFormatting sqref="F24:G24">
    <cfRule type="expression" dxfId="4165" priority="405" stopIfTrue="1">
      <formula>ISTEXT(F24)</formula>
    </cfRule>
  </conditionalFormatting>
  <conditionalFormatting sqref="F25:G25">
    <cfRule type="expression" dxfId="4164" priority="339" stopIfTrue="1">
      <formula>ISTEXT(F25)</formula>
    </cfRule>
  </conditionalFormatting>
  <conditionalFormatting sqref="F26:G26">
    <cfRule type="expression" dxfId="4163" priority="273" stopIfTrue="1">
      <formula>ISTEXT(F26)</formula>
    </cfRule>
  </conditionalFormatting>
  <conditionalFormatting sqref="F28:G28">
    <cfRule type="expression" dxfId="4162" priority="207" stopIfTrue="1">
      <formula>ISTEXT(F28)</formula>
    </cfRule>
  </conditionalFormatting>
  <conditionalFormatting sqref="F29:G29">
    <cfRule type="expression" dxfId="4161" priority="936" stopIfTrue="1">
      <formula>ISTEXT(F29)</formula>
    </cfRule>
  </conditionalFormatting>
  <conditionalFormatting sqref="F31:G31">
    <cfRule type="expression" dxfId="4160" priority="879" stopIfTrue="1">
      <formula>ISTEXT(F31)</formula>
    </cfRule>
  </conditionalFormatting>
  <conditionalFormatting sqref="F32:G32">
    <cfRule type="expression" dxfId="4159" priority="822" stopIfTrue="1">
      <formula>ISTEXT(F32)</formula>
    </cfRule>
  </conditionalFormatting>
  <conditionalFormatting sqref="G7:G11 G13:G14">
    <cfRule type="expression" dxfId="4158" priority="1063">
      <formula>FIND("Agir",I7)</formula>
    </cfRule>
    <cfRule type="expression" dxfId="4157" priority="1064">
      <formula>FIND("Réagir",I7)</formula>
    </cfRule>
  </conditionalFormatting>
  <conditionalFormatting sqref="G15">
    <cfRule type="expression" dxfId="4156" priority="737">
      <formula>FIND("Réagir",I15)</formula>
    </cfRule>
    <cfRule type="expression" dxfId="4155" priority="736">
      <formula>FIND("Agir",I15)</formula>
    </cfRule>
  </conditionalFormatting>
  <conditionalFormatting sqref="G17">
    <cfRule type="expression" dxfId="4154" priority="670">
      <formula>FIND("Agir",I17)</formula>
    </cfRule>
    <cfRule type="expression" dxfId="4153" priority="671">
      <formula>FIND("Réagir",I17)</formula>
    </cfRule>
  </conditionalFormatting>
  <conditionalFormatting sqref="G19">
    <cfRule type="expression" dxfId="4152" priority="604">
      <formula>FIND("Agir",I19)</formula>
    </cfRule>
    <cfRule type="expression" dxfId="4151" priority="605">
      <formula>FIND("Réagir",I19)</formula>
    </cfRule>
  </conditionalFormatting>
  <conditionalFormatting sqref="G20">
    <cfRule type="expression" dxfId="4150" priority="538">
      <formula>FIND("Agir",I20)</formula>
    </cfRule>
    <cfRule type="expression" dxfId="4149" priority="539">
      <formula>FIND("Réagir",I20)</formula>
    </cfRule>
  </conditionalFormatting>
  <conditionalFormatting sqref="G21">
    <cfRule type="expression" dxfId="4148" priority="472">
      <formula>FIND("Agir",I21)</formula>
    </cfRule>
    <cfRule type="expression" dxfId="4147" priority="473">
      <formula>FIND("Réagir",I21)</formula>
    </cfRule>
  </conditionalFormatting>
  <conditionalFormatting sqref="G24">
    <cfRule type="expression" dxfId="4146" priority="406">
      <formula>FIND("Agir",I24)</formula>
    </cfRule>
    <cfRule type="expression" dxfId="4145" priority="407">
      <formula>FIND("Réagir",I24)</formula>
    </cfRule>
  </conditionalFormatting>
  <conditionalFormatting sqref="G25">
    <cfRule type="expression" dxfId="4144" priority="340">
      <formula>FIND("Agir",I25)</formula>
    </cfRule>
    <cfRule type="expression" dxfId="4143" priority="341">
      <formula>FIND("Réagir",I25)</formula>
    </cfRule>
  </conditionalFormatting>
  <conditionalFormatting sqref="G26">
    <cfRule type="expression" dxfId="4142" priority="274">
      <formula>FIND("Agir",I26)</formula>
    </cfRule>
    <cfRule type="expression" dxfId="4141" priority="275">
      <formula>FIND("Réagir",I26)</formula>
    </cfRule>
  </conditionalFormatting>
  <conditionalFormatting sqref="G28">
    <cfRule type="expression" dxfId="4140" priority="209">
      <formula>FIND("Réagir",I28)</formula>
    </cfRule>
    <cfRule type="expression" dxfId="4139" priority="208">
      <formula>FIND("Agir",I28)</formula>
    </cfRule>
  </conditionalFormatting>
  <conditionalFormatting sqref="G29">
    <cfRule type="expression" dxfId="4138" priority="937">
      <formula>FIND("Agir",I29)</formula>
    </cfRule>
    <cfRule type="expression" dxfId="4137" priority="938">
      <formula>FIND("Réagir",I29)</formula>
    </cfRule>
  </conditionalFormatting>
  <conditionalFormatting sqref="G31">
    <cfRule type="expression" dxfId="4136" priority="881">
      <formula>FIND("Réagir",I31)</formula>
    </cfRule>
    <cfRule type="expression" dxfId="4135" priority="880">
      <formula>FIND("Agir",I31)</formula>
    </cfRule>
  </conditionalFormatting>
  <conditionalFormatting sqref="G32">
    <cfRule type="expression" dxfId="4134" priority="823">
      <formula>FIND("Agir",I32)</formula>
    </cfRule>
    <cfRule type="expression" dxfId="4133" priority="824">
      <formula>FIND("Réagir",I32)</formula>
    </cfRule>
  </conditionalFormatting>
  <conditionalFormatting sqref="G7:H11 G13:H14">
    <cfRule type="expression" dxfId="4132" priority="1060" stopIfTrue="1">
      <formula>ISTEXT(G7)</formula>
    </cfRule>
    <cfRule type="expression" dxfId="4131" priority="1061">
      <formula>FIND("Conforter",J7)</formula>
    </cfRule>
  </conditionalFormatting>
  <conditionalFormatting sqref="G8:H10">
    <cfRule type="expression" dxfId="4130" priority="752">
      <formula>FIND("Conforter",J8)</formula>
    </cfRule>
  </conditionalFormatting>
  <conditionalFormatting sqref="G9:H11">
    <cfRule type="expression" dxfId="4129" priority="1045">
      <formula>FIND("Conforter",J9)</formula>
    </cfRule>
  </conditionalFormatting>
  <conditionalFormatting sqref="G13:H14">
    <cfRule type="expression" dxfId="4128" priority="1030">
      <formula>FIND("Conforter",J13)</formula>
    </cfRule>
  </conditionalFormatting>
  <conditionalFormatting sqref="G15:H15">
    <cfRule type="expression" dxfId="4127" priority="727" stopIfTrue="1">
      <formula>ISTEXT(G15)</formula>
    </cfRule>
    <cfRule type="expression" dxfId="4126" priority="728">
      <formula>FIND("Conforter",J15)</formula>
    </cfRule>
    <cfRule type="expression" dxfId="4125" priority="734">
      <formula>FIND("Conforter",J15)</formula>
    </cfRule>
  </conditionalFormatting>
  <conditionalFormatting sqref="G17:H17">
    <cfRule type="expression" dxfId="4124" priority="668">
      <formula>FIND("Conforter",J17)</formula>
    </cfRule>
    <cfRule type="expression" dxfId="4123" priority="661" stopIfTrue="1">
      <formula>ISTEXT(G17)</formula>
    </cfRule>
    <cfRule type="expression" dxfId="4122" priority="662">
      <formula>FIND("Conforter",J17)</formula>
    </cfRule>
  </conditionalFormatting>
  <conditionalFormatting sqref="G19:H19">
    <cfRule type="expression" dxfId="4121" priority="602">
      <formula>FIND("Conforter",J19)</formula>
    </cfRule>
    <cfRule type="expression" dxfId="4120" priority="596">
      <formula>FIND("Conforter",J19)</formula>
    </cfRule>
    <cfRule type="expression" dxfId="4119" priority="595" stopIfTrue="1">
      <formula>ISTEXT(G19)</formula>
    </cfRule>
  </conditionalFormatting>
  <conditionalFormatting sqref="G20:H20">
    <cfRule type="expression" dxfId="4118" priority="529" stopIfTrue="1">
      <formula>ISTEXT(G20)</formula>
    </cfRule>
    <cfRule type="expression" dxfId="4117" priority="530">
      <formula>FIND("Conforter",J20)</formula>
    </cfRule>
    <cfRule type="expression" dxfId="4116" priority="536">
      <formula>FIND("Conforter",J20)</formula>
    </cfRule>
  </conditionalFormatting>
  <conditionalFormatting sqref="G21:H21">
    <cfRule type="expression" dxfId="4115" priority="470">
      <formula>FIND("Conforter",J21)</formula>
    </cfRule>
    <cfRule type="expression" dxfId="4114" priority="464">
      <formula>FIND("Conforter",J21)</formula>
    </cfRule>
    <cfRule type="expression" dxfId="4113" priority="463" stopIfTrue="1">
      <formula>ISTEXT(G21)</formula>
    </cfRule>
  </conditionalFormatting>
  <conditionalFormatting sqref="G24:H24">
    <cfRule type="expression" dxfId="4112" priority="397" stopIfTrue="1">
      <formula>ISTEXT(G24)</formula>
    </cfRule>
    <cfRule type="expression" dxfId="4111" priority="404">
      <formula>FIND("Conforter",J24)</formula>
    </cfRule>
    <cfRule type="expression" dxfId="4110" priority="398">
      <formula>FIND("Conforter",J24)</formula>
    </cfRule>
  </conditionalFormatting>
  <conditionalFormatting sqref="G25:H25">
    <cfRule type="expression" dxfId="4109" priority="332">
      <formula>FIND("Conforter",J25)</formula>
    </cfRule>
    <cfRule type="expression" dxfId="4108" priority="338">
      <formula>FIND("Conforter",J25)</formula>
    </cfRule>
    <cfRule type="expression" dxfId="4107" priority="331" stopIfTrue="1">
      <formula>ISTEXT(G25)</formula>
    </cfRule>
  </conditionalFormatting>
  <conditionalFormatting sqref="G26:H26">
    <cfRule type="expression" dxfId="4106" priority="266">
      <formula>FIND("Conforter",J26)</formula>
    </cfRule>
    <cfRule type="expression" dxfId="4105" priority="272">
      <formula>FIND("Conforter",J26)</formula>
    </cfRule>
    <cfRule type="expression" dxfId="4104" priority="265" stopIfTrue="1">
      <formula>ISTEXT(G26)</formula>
    </cfRule>
  </conditionalFormatting>
  <conditionalFormatting sqref="G28:H28">
    <cfRule type="expression" dxfId="4103" priority="199" stopIfTrue="1">
      <formula>ISTEXT(G28)</formula>
    </cfRule>
    <cfRule type="expression" dxfId="4102" priority="200">
      <formula>FIND("Conforter",J28)</formula>
    </cfRule>
    <cfRule type="expression" dxfId="4101" priority="206">
      <formula>FIND("Conforter",J28)</formula>
    </cfRule>
  </conditionalFormatting>
  <conditionalFormatting sqref="G29:H29">
    <cfRule type="expression" dxfId="4100" priority="935">
      <formula>FIND("Conforter",J29)</formula>
    </cfRule>
    <cfRule type="expression" dxfId="4099" priority="934" stopIfTrue="1">
      <formula>ISTEXT(G29)</formula>
    </cfRule>
  </conditionalFormatting>
  <conditionalFormatting sqref="G31:H31">
    <cfRule type="expression" dxfId="4098" priority="877" stopIfTrue="1">
      <formula>ISTEXT(G31)</formula>
    </cfRule>
    <cfRule type="expression" dxfId="4097" priority="878">
      <formula>FIND("Conforter",J31)</formula>
    </cfRule>
  </conditionalFormatting>
  <conditionalFormatting sqref="G32:H32">
    <cfRule type="expression" dxfId="4096" priority="821">
      <formula>FIND("Conforter",J32)</formula>
    </cfRule>
    <cfRule type="expression" dxfId="4095" priority="820" stopIfTrue="1">
      <formula>ISTEXT(G32)</formula>
    </cfRule>
  </conditionalFormatting>
  <conditionalFormatting sqref="G8:I10">
    <cfRule type="expression" dxfId="4094" priority="751" stopIfTrue="1">
      <formula>ISTEXT(G8)</formula>
    </cfRule>
  </conditionalFormatting>
  <conditionalFormatting sqref="G9:I11">
    <cfRule type="expression" dxfId="4093" priority="1044" stopIfTrue="1">
      <formula>ISTEXT(G9)</formula>
    </cfRule>
  </conditionalFormatting>
  <conditionalFormatting sqref="G13:I14">
    <cfRule type="expression" dxfId="4092" priority="1029" stopIfTrue="1">
      <formula>ISTEXT(G13)</formula>
    </cfRule>
  </conditionalFormatting>
  <conditionalFormatting sqref="G15:I15">
    <cfRule type="expression" dxfId="4091" priority="729" stopIfTrue="1">
      <formula>ISTEXT(G15)</formula>
    </cfRule>
  </conditionalFormatting>
  <conditionalFormatting sqref="G17:I17">
    <cfRule type="expression" dxfId="4090" priority="663" stopIfTrue="1">
      <formula>ISTEXT(G17)</formula>
    </cfRule>
  </conditionalFormatting>
  <conditionalFormatting sqref="G19:I19">
    <cfRule type="expression" dxfId="4089" priority="597" stopIfTrue="1">
      <formula>ISTEXT(G19)</formula>
    </cfRule>
  </conditionalFormatting>
  <conditionalFormatting sqref="G20:I20">
    <cfRule type="expression" dxfId="4088" priority="531" stopIfTrue="1">
      <formula>ISTEXT(G20)</formula>
    </cfRule>
  </conditionalFormatting>
  <conditionalFormatting sqref="G21:I21">
    <cfRule type="expression" dxfId="4087" priority="465" stopIfTrue="1">
      <formula>ISTEXT(G21)</formula>
    </cfRule>
  </conditionalFormatting>
  <conditionalFormatting sqref="G24:I24">
    <cfRule type="expression" dxfId="4086" priority="399" stopIfTrue="1">
      <formula>ISTEXT(G24)</formula>
    </cfRule>
  </conditionalFormatting>
  <conditionalFormatting sqref="G25:I25">
    <cfRule type="expression" dxfId="4085" priority="333" stopIfTrue="1">
      <formula>ISTEXT(G25)</formula>
    </cfRule>
  </conditionalFormatting>
  <conditionalFormatting sqref="G26:I26">
    <cfRule type="expression" dxfId="4084" priority="267" stopIfTrue="1">
      <formula>ISTEXT(G26)</formula>
    </cfRule>
  </conditionalFormatting>
  <conditionalFormatting sqref="G28:I28">
    <cfRule type="expression" dxfId="4083" priority="201" stopIfTrue="1">
      <formula>ISTEXT(G28)</formula>
    </cfRule>
  </conditionalFormatting>
  <conditionalFormatting sqref="H7">
    <cfRule type="expression" dxfId="4082" priority="990">
      <formula>FIND("Conforter",J7)</formula>
    </cfRule>
    <cfRule type="expression" dxfId="4081" priority="989" stopIfTrue="1">
      <formula>ISTEXT(H7)</formula>
    </cfRule>
  </conditionalFormatting>
  <conditionalFormatting sqref="H7:H11">
    <cfRule type="expression" dxfId="4080" priority="999">
      <formula>FIND("Réagir",J7)</formula>
    </cfRule>
    <cfRule type="expression" dxfId="4079" priority="998">
      <formula>FIND("Agir",J7)</formula>
    </cfRule>
    <cfRule type="expression" dxfId="4078" priority="997" stopIfTrue="1">
      <formula>ISTEXT(H7)</formula>
    </cfRule>
  </conditionalFormatting>
  <conditionalFormatting sqref="H13:H15">
    <cfRule type="expression" dxfId="4077" priority="710" stopIfTrue="1">
      <formula>ISTEXT(H13)</formula>
    </cfRule>
    <cfRule type="expression" dxfId="4076" priority="712">
      <formula>FIND("Réagir",J13)</formula>
    </cfRule>
    <cfRule type="expression" dxfId="4075" priority="711">
      <formula>FIND("Agir",J13)</formula>
    </cfRule>
  </conditionalFormatting>
  <conditionalFormatting sqref="H17">
    <cfRule type="expression" dxfId="4074" priority="645">
      <formula>FIND("Agir",J17)</formula>
    </cfRule>
    <cfRule type="expression" dxfId="4073" priority="644" stopIfTrue="1">
      <formula>ISTEXT(H17)</formula>
    </cfRule>
    <cfRule type="expression" dxfId="4072" priority="646">
      <formula>FIND("Réagir",J17)</formula>
    </cfRule>
  </conditionalFormatting>
  <conditionalFormatting sqref="H19:H21">
    <cfRule type="expression" dxfId="4071" priority="447">
      <formula>FIND("Agir",J19)</formula>
    </cfRule>
    <cfRule type="expression" dxfId="4070" priority="448">
      <formula>FIND("Réagir",J19)</formula>
    </cfRule>
    <cfRule type="expression" dxfId="4069" priority="446" stopIfTrue="1">
      <formula>ISTEXT(H19)</formula>
    </cfRule>
  </conditionalFormatting>
  <conditionalFormatting sqref="H24:H26">
    <cfRule type="expression" dxfId="4068" priority="249">
      <formula>FIND("Agir",J24)</formula>
    </cfRule>
    <cfRule type="expression" dxfId="4067" priority="250">
      <formula>FIND("Réagir",J24)</formula>
    </cfRule>
    <cfRule type="expression" dxfId="4066" priority="248" stopIfTrue="1">
      <formula>ISTEXT(H24)</formula>
    </cfRule>
  </conditionalFormatting>
  <conditionalFormatting sqref="H28">
    <cfRule type="expression" dxfId="4065" priority="183">
      <formula>FIND("Agir",J28)</formula>
    </cfRule>
    <cfRule type="expression" dxfId="4064" priority="184">
      <formula>FIND("Réagir",J28)</formula>
    </cfRule>
  </conditionalFormatting>
  <conditionalFormatting sqref="H28:H29">
    <cfRule type="expression" dxfId="4063" priority="182" stopIfTrue="1">
      <formula>ISTEXT(H28)</formula>
    </cfRule>
  </conditionalFormatting>
  <conditionalFormatting sqref="H29">
    <cfRule type="expression" dxfId="4062" priority="912">
      <formula>FIND("Conforter",J29)</formula>
    </cfRule>
    <cfRule type="expression" dxfId="4061" priority="920">
      <formula>FIND("Agir",J29)</formula>
    </cfRule>
    <cfRule type="expression" dxfId="4060" priority="921">
      <formula>FIND("Réagir",J29)</formula>
    </cfRule>
    <cfRule type="expression" dxfId="4059" priority="919" stopIfTrue="1">
      <formula>ISTEXT(H29)</formula>
    </cfRule>
  </conditionalFormatting>
  <conditionalFormatting sqref="H31">
    <cfRule type="expression" dxfId="4058" priority="855">
      <formula>FIND("Conforter",J31)</formula>
    </cfRule>
    <cfRule type="expression" dxfId="4057" priority="864">
      <formula>FIND("Réagir",J31)</formula>
    </cfRule>
    <cfRule type="expression" dxfId="4056" priority="863">
      <formula>FIND("Agir",J31)</formula>
    </cfRule>
    <cfRule type="expression" dxfId="4055" priority="862" stopIfTrue="1">
      <formula>ISTEXT(H31)</formula>
    </cfRule>
  </conditionalFormatting>
  <conditionalFormatting sqref="H31:H32">
    <cfRule type="expression" dxfId="4054" priority="805" stopIfTrue="1">
      <formula>ISTEXT(H31)</formula>
    </cfRule>
  </conditionalFormatting>
  <conditionalFormatting sqref="H32">
    <cfRule type="expression" dxfId="4053" priority="806">
      <formula>FIND("Agir",J32)</formula>
    </cfRule>
    <cfRule type="expression" dxfId="4052" priority="807">
      <formula>FIND("Réagir",J32)</formula>
    </cfRule>
    <cfRule type="expression" dxfId="4051" priority="797" stopIfTrue="1">
      <formula>ISTEXT(H32)</formula>
    </cfRule>
    <cfRule type="expression" dxfId="4050" priority="798">
      <formula>FIND("Conforter",J32)</formula>
    </cfRule>
  </conditionalFormatting>
  <conditionalFormatting sqref="I7:I11 I13:I14 AV7:AY11 AV13:AY14 AM7:AM11 AQ7:AQ11 AM13:AM14 AQ13:AQ14 AA7:AA11 AA13:AA14 AG7:AG11 AG13:AG14">
    <cfRule type="containsText" dxfId="4049" priority="1067" stopIfTrue="1" operator="containsText" text="Première">
      <formula>NOT(ISERROR(SEARCH("Première",I7)))</formula>
    </cfRule>
  </conditionalFormatting>
  <conditionalFormatting sqref="I7:I11 AA7:AA11 AG7:AG11 AM7:AM11 AQ7:AQ11 AV7:AY11 I13:I14 AA13:AA14 AG13:AG14 AM13:AM14 AQ13:AQ14 AV13:AY14">
    <cfRule type="containsText" dxfId="4048" priority="1068" stopIfTrue="1" operator="containsText" text="Seconde">
      <formula>NOT(ISERROR(SEARCH("Seconde",I7)))</formula>
    </cfRule>
    <cfRule type="containsText" dxfId="4047" priority="1069" stopIfTrue="1" operator="containsText" text="Terme">
      <formula>NOT(ISERROR(SEARCH("Terme",I7)))</formula>
    </cfRule>
  </conditionalFormatting>
  <conditionalFormatting sqref="I8">
    <cfRule type="expression" dxfId="4046" priority="1026" stopIfTrue="1">
      <formula>ISTEXT(I8)</formula>
    </cfRule>
    <cfRule type="expression" dxfId="4045" priority="1027">
      <formula>FIND("Agir",J8)</formula>
    </cfRule>
    <cfRule type="expression" dxfId="4044" priority="1028">
      <formula>FIND("Réagir",J8)</formula>
    </cfRule>
  </conditionalFormatting>
  <conditionalFormatting sqref="I8:I10">
    <cfRule type="expression" dxfId="4043" priority="754">
      <formula>FIND("Agir",J8)</formula>
    </cfRule>
    <cfRule type="expression" dxfId="4042" priority="755">
      <formula>FIND("Réagir",J8)</formula>
    </cfRule>
  </conditionalFormatting>
  <conditionalFormatting sqref="I9:I11">
    <cfRule type="expression" dxfId="4041" priority="1047">
      <formula>FIND("Agir",J9)</formula>
    </cfRule>
    <cfRule type="expression" dxfId="4040" priority="1048">
      <formula>FIND("Réagir",J9)</formula>
    </cfRule>
  </conditionalFormatting>
  <conditionalFormatting sqref="I13:I14">
    <cfRule type="expression" dxfId="4039" priority="1033">
      <formula>FIND("Réagir",J13)</formula>
    </cfRule>
    <cfRule type="expression" dxfId="4038" priority="1032">
      <formula>FIND("Agir",J13)</formula>
    </cfRule>
  </conditionalFormatting>
  <conditionalFormatting sqref="I15 AA15 AG15 AM15 AQ15 AV15:AY15">
    <cfRule type="containsText" dxfId="4037" priority="741" stopIfTrue="1" operator="containsText" text="Seconde">
      <formula>NOT(ISERROR(SEARCH("Seconde",I15)))</formula>
    </cfRule>
    <cfRule type="containsText" dxfId="4036" priority="742" stopIfTrue="1" operator="containsText" text="Terme">
      <formula>NOT(ISERROR(SEARCH("Terme",I15)))</formula>
    </cfRule>
  </conditionalFormatting>
  <conditionalFormatting sqref="I15 AM15 AQ15 AV15:AY15 AA15 AG15">
    <cfRule type="containsText" dxfId="4035" priority="740" stopIfTrue="1" operator="containsText" text="Première">
      <formula>NOT(ISERROR(SEARCH("Première",I15)))</formula>
    </cfRule>
  </conditionalFormatting>
  <conditionalFormatting sqref="I15">
    <cfRule type="expression" dxfId="4034" priority="731">
      <formula>FIND("Réagir",J15)</formula>
    </cfRule>
    <cfRule type="expression" dxfId="4033" priority="745">
      <formula>FIND("Réagir",J15)</formula>
    </cfRule>
    <cfRule type="expression" dxfId="4032" priority="743" stopIfTrue="1">
      <formula>ISTEXT(I15)</formula>
    </cfRule>
    <cfRule type="expression" dxfId="4031" priority="744">
      <formula>FIND("Agir",J15)</formula>
    </cfRule>
    <cfRule type="expression" dxfId="4030" priority="730">
      <formula>FIND("Agir",J15)</formula>
    </cfRule>
  </conditionalFormatting>
  <conditionalFormatting sqref="I17 AA17 AG17 AM17 AQ17 AV17:AY17">
    <cfRule type="containsText" dxfId="4029" priority="676" stopIfTrue="1" operator="containsText" text="Terme">
      <formula>NOT(ISERROR(SEARCH("Terme",I17)))</formula>
    </cfRule>
    <cfRule type="containsText" dxfId="4028" priority="675" stopIfTrue="1" operator="containsText" text="Seconde">
      <formula>NOT(ISERROR(SEARCH("Seconde",I17)))</formula>
    </cfRule>
  </conditionalFormatting>
  <conditionalFormatting sqref="I17 AM17 AQ17 AV17:AY17 AA17 AG17">
    <cfRule type="containsText" dxfId="4027" priority="674" stopIfTrue="1" operator="containsText" text="Première">
      <formula>NOT(ISERROR(SEARCH("Première",I17)))</formula>
    </cfRule>
  </conditionalFormatting>
  <conditionalFormatting sqref="I17">
    <cfRule type="expression" dxfId="4026" priority="664">
      <formula>FIND("Agir",J17)</formula>
    </cfRule>
    <cfRule type="expression" dxfId="4025" priority="677" stopIfTrue="1">
      <formula>ISTEXT(I17)</formula>
    </cfRule>
    <cfRule type="expression" dxfId="4024" priority="678">
      <formula>FIND("Agir",J17)</formula>
    </cfRule>
    <cfRule type="expression" dxfId="4023" priority="665">
      <formula>FIND("Réagir",J17)</formula>
    </cfRule>
    <cfRule type="expression" dxfId="4022" priority="679">
      <formula>FIND("Réagir",J17)</formula>
    </cfRule>
  </conditionalFormatting>
  <conditionalFormatting sqref="I19 AA19 AG19 AM19 AQ19 AV19:AY19">
    <cfRule type="containsText" dxfId="4021" priority="610" stopIfTrue="1" operator="containsText" text="Terme">
      <formula>NOT(ISERROR(SEARCH("Terme",I19)))</formula>
    </cfRule>
  </conditionalFormatting>
  <conditionalFormatting sqref="I19 AG19 AM19 AQ19 AV19:AY19">
    <cfRule type="containsText" dxfId="4020" priority="609" stopIfTrue="1" operator="containsText" text="Seconde">
      <formula>NOT(ISERROR(SEARCH("Seconde",I19)))</formula>
    </cfRule>
  </conditionalFormatting>
  <conditionalFormatting sqref="I19 AM19 AQ19 AV19:AY19 AG19">
    <cfRule type="containsText" dxfId="4019" priority="608" stopIfTrue="1" operator="containsText" text="Première">
      <formula>NOT(ISERROR(SEARCH("Première",I19)))</formula>
    </cfRule>
  </conditionalFormatting>
  <conditionalFormatting sqref="I19">
    <cfRule type="expression" dxfId="4018" priority="613">
      <formula>FIND("Réagir",J19)</formula>
    </cfRule>
    <cfRule type="expression" dxfId="4017" priority="612">
      <formula>FIND("Agir",J19)</formula>
    </cfRule>
    <cfRule type="expression" dxfId="4016" priority="611" stopIfTrue="1">
      <formula>ISTEXT(I19)</formula>
    </cfRule>
    <cfRule type="expression" dxfId="4015" priority="599">
      <formula>FIND("Réagir",J19)</formula>
    </cfRule>
    <cfRule type="expression" dxfId="4014" priority="598">
      <formula>FIND("Agir",J19)</formula>
    </cfRule>
  </conditionalFormatting>
  <conditionalFormatting sqref="I20 AG20 AM20 AQ20 AV20:AY20">
    <cfRule type="containsText" dxfId="4013" priority="543" stopIfTrue="1" operator="containsText" text="Seconde">
      <formula>NOT(ISERROR(SEARCH("Seconde",I20)))</formula>
    </cfRule>
    <cfRule type="containsText" dxfId="4012" priority="544" stopIfTrue="1" operator="containsText" text="Terme">
      <formula>NOT(ISERROR(SEARCH("Terme",I20)))</formula>
    </cfRule>
  </conditionalFormatting>
  <conditionalFormatting sqref="I20 AM20 AQ20 AV20:AY20 AG20">
    <cfRule type="containsText" dxfId="4011" priority="542" stopIfTrue="1" operator="containsText" text="Première">
      <formula>NOT(ISERROR(SEARCH("Première",I20)))</formula>
    </cfRule>
  </conditionalFormatting>
  <conditionalFormatting sqref="I20">
    <cfRule type="expression" dxfId="4010" priority="547">
      <formula>FIND("Réagir",J20)</formula>
    </cfRule>
    <cfRule type="expression" dxfId="4009" priority="546">
      <formula>FIND("Agir",J20)</formula>
    </cfRule>
    <cfRule type="expression" dxfId="4008" priority="545" stopIfTrue="1">
      <formula>ISTEXT(I20)</formula>
    </cfRule>
    <cfRule type="expression" dxfId="4007" priority="533">
      <formula>FIND("Réagir",J20)</formula>
    </cfRule>
    <cfRule type="expression" dxfId="4006" priority="532">
      <formula>FIND("Agir",J20)</formula>
    </cfRule>
  </conditionalFormatting>
  <conditionalFormatting sqref="I21 AM21 AQ21 AV21:AY21 AA19:AA21 AG21">
    <cfRule type="containsText" dxfId="4005" priority="476" stopIfTrue="1" operator="containsText" text="Première">
      <formula>NOT(ISERROR(SEARCH("Première",I19)))</formula>
    </cfRule>
  </conditionalFormatting>
  <conditionalFormatting sqref="I21">
    <cfRule type="expression" dxfId="4004" priority="466">
      <formula>FIND("Agir",J21)</formula>
    </cfRule>
    <cfRule type="expression" dxfId="4003" priority="479" stopIfTrue="1">
      <formula>ISTEXT(I21)</formula>
    </cfRule>
    <cfRule type="expression" dxfId="4002" priority="467">
      <formula>FIND("Réagir",J21)</formula>
    </cfRule>
    <cfRule type="expression" dxfId="4001" priority="480">
      <formula>FIND("Agir",J21)</formula>
    </cfRule>
    <cfRule type="expression" dxfId="4000" priority="481">
      <formula>FIND("Réagir",J21)</formula>
    </cfRule>
  </conditionalFormatting>
  <conditionalFormatting sqref="I24 AA24 AG24 AM24 AQ24 AV24:AY24">
    <cfRule type="containsText" dxfId="3999" priority="412" stopIfTrue="1" operator="containsText" text="Terme">
      <formula>NOT(ISERROR(SEARCH("Terme",I24)))</formula>
    </cfRule>
  </conditionalFormatting>
  <conditionalFormatting sqref="I24 AG24 AM24 AQ24 AV24:AY24">
    <cfRule type="containsText" dxfId="3998" priority="411" stopIfTrue="1" operator="containsText" text="Seconde">
      <formula>NOT(ISERROR(SEARCH("Seconde",I24)))</formula>
    </cfRule>
  </conditionalFormatting>
  <conditionalFormatting sqref="I24 AM24 AQ24 AV24:AY24 AG24">
    <cfRule type="containsText" dxfId="3997" priority="410" stopIfTrue="1" operator="containsText" text="Première">
      <formula>NOT(ISERROR(SEARCH("Première",I24)))</formula>
    </cfRule>
  </conditionalFormatting>
  <conditionalFormatting sqref="I24">
    <cfRule type="expression" dxfId="3996" priority="415">
      <formula>FIND("Réagir",J24)</formula>
    </cfRule>
    <cfRule type="expression" dxfId="3995" priority="413" stopIfTrue="1">
      <formula>ISTEXT(I24)</formula>
    </cfRule>
    <cfRule type="expression" dxfId="3994" priority="414">
      <formula>FIND("Agir",J24)</formula>
    </cfRule>
    <cfRule type="expression" dxfId="3993" priority="400">
      <formula>FIND("Agir",J24)</formula>
    </cfRule>
    <cfRule type="expression" dxfId="3992" priority="401">
      <formula>FIND("Réagir",J24)</formula>
    </cfRule>
  </conditionalFormatting>
  <conditionalFormatting sqref="I25 AG25 AM25 AQ25 AV25:AY25">
    <cfRule type="containsText" dxfId="3991" priority="346" stopIfTrue="1" operator="containsText" text="Terme">
      <formula>NOT(ISERROR(SEARCH("Terme",I25)))</formula>
    </cfRule>
    <cfRule type="containsText" dxfId="3990" priority="345" stopIfTrue="1" operator="containsText" text="Seconde">
      <formula>NOT(ISERROR(SEARCH("Seconde",I25)))</formula>
    </cfRule>
  </conditionalFormatting>
  <conditionalFormatting sqref="I25 AM25 AQ25 AV25:AY25 AG25">
    <cfRule type="containsText" dxfId="3989" priority="344" stopIfTrue="1" operator="containsText" text="Première">
      <formula>NOT(ISERROR(SEARCH("Première",I25)))</formula>
    </cfRule>
  </conditionalFormatting>
  <conditionalFormatting sqref="I25">
    <cfRule type="expression" dxfId="3988" priority="335">
      <formula>FIND("Réagir",J25)</formula>
    </cfRule>
    <cfRule type="expression" dxfId="3987" priority="349">
      <formula>FIND("Réagir",J25)</formula>
    </cfRule>
    <cfRule type="expression" dxfId="3986" priority="348">
      <formula>FIND("Agir",J25)</formula>
    </cfRule>
    <cfRule type="expression" dxfId="3985" priority="334">
      <formula>FIND("Agir",J25)</formula>
    </cfRule>
    <cfRule type="expression" dxfId="3984" priority="347" stopIfTrue="1">
      <formula>ISTEXT(I25)</formula>
    </cfRule>
  </conditionalFormatting>
  <conditionalFormatting sqref="I26 AM26 AQ26 AV26:AY26 AA24:AA26 AG26">
    <cfRule type="containsText" dxfId="3983" priority="278" stopIfTrue="1" operator="containsText" text="Première">
      <formula>NOT(ISERROR(SEARCH("Première",I24)))</formula>
    </cfRule>
  </conditionalFormatting>
  <conditionalFormatting sqref="I26">
    <cfRule type="expression" dxfId="3982" priority="283">
      <formula>FIND("Réagir",J26)</formula>
    </cfRule>
    <cfRule type="expression" dxfId="3981" priority="282">
      <formula>FIND("Agir",J26)</formula>
    </cfRule>
    <cfRule type="expression" dxfId="3980" priority="281" stopIfTrue="1">
      <formula>ISTEXT(I26)</formula>
    </cfRule>
    <cfRule type="expression" dxfId="3979" priority="269">
      <formula>FIND("Réagir",J26)</formula>
    </cfRule>
    <cfRule type="expression" dxfId="3978" priority="268">
      <formula>FIND("Agir",J26)</formula>
    </cfRule>
  </conditionalFormatting>
  <conditionalFormatting sqref="I28 AA28 AG28 AM28 AQ28 AV28:AY28">
    <cfRule type="containsText" dxfId="3977" priority="213" stopIfTrue="1" operator="containsText" text="Seconde">
      <formula>NOT(ISERROR(SEARCH("Seconde",I28)))</formula>
    </cfRule>
    <cfRule type="containsText" dxfId="3976" priority="214" stopIfTrue="1" operator="containsText" text="Terme">
      <formula>NOT(ISERROR(SEARCH("Terme",I28)))</formula>
    </cfRule>
  </conditionalFormatting>
  <conditionalFormatting sqref="I28">
    <cfRule type="expression" dxfId="3975" priority="216">
      <formula>FIND("Agir",J28)</formula>
    </cfRule>
    <cfRule type="expression" dxfId="3974" priority="202">
      <formula>FIND("Agir",J28)</formula>
    </cfRule>
    <cfRule type="expression" dxfId="3973" priority="217">
      <formula>FIND("Réagir",J28)</formula>
    </cfRule>
    <cfRule type="expression" dxfId="3972" priority="215" stopIfTrue="1">
      <formula>ISTEXT(I28)</formula>
    </cfRule>
    <cfRule type="expression" dxfId="3971" priority="203">
      <formula>FIND("Réagir",J28)</formula>
    </cfRule>
  </conditionalFormatting>
  <conditionalFormatting sqref="I28:I29 AM28 AQ28 AV28:AY28 AA28:AA29 AG28">
    <cfRule type="containsText" dxfId="3970" priority="212" stopIfTrue="1" operator="containsText" text="Première">
      <formula>NOT(ISERROR(SEARCH("Première",I28)))</formula>
    </cfRule>
  </conditionalFormatting>
  <conditionalFormatting sqref="I29 AA29 AG29 AM29 AQ29 AV29:AY29">
    <cfRule type="containsText" dxfId="3969" priority="943" stopIfTrue="1" operator="containsText" text="Terme">
      <formula>NOT(ISERROR(SEARCH("Terme",I29)))</formula>
    </cfRule>
    <cfRule type="containsText" dxfId="3968" priority="942" stopIfTrue="1" operator="containsText" text="Seconde">
      <formula>NOT(ISERROR(SEARCH("Seconde",I29)))</formula>
    </cfRule>
  </conditionalFormatting>
  <conditionalFormatting sqref="I29">
    <cfRule type="expression" dxfId="3967" priority="946">
      <formula>FIND("Réagir",J29)</formula>
    </cfRule>
    <cfRule type="expression" dxfId="3966" priority="945">
      <formula>FIND("Agir",J29)</formula>
    </cfRule>
    <cfRule type="expression" dxfId="3965" priority="944" stopIfTrue="1">
      <formula>ISTEXT(I29)</formula>
    </cfRule>
  </conditionalFormatting>
  <conditionalFormatting sqref="I31 AA31 AG31 AM31 AQ31 AV31:AY31">
    <cfRule type="containsText" dxfId="3964" priority="886" stopIfTrue="1" operator="containsText" text="Terme">
      <formula>NOT(ISERROR(SEARCH("Terme",I31)))</formula>
    </cfRule>
  </conditionalFormatting>
  <conditionalFormatting sqref="I31">
    <cfRule type="expression" dxfId="3963" priority="888">
      <formula>FIND("Agir",J31)</formula>
    </cfRule>
    <cfRule type="expression" dxfId="3962" priority="889">
      <formula>FIND("Réagir",J31)</formula>
    </cfRule>
    <cfRule type="expression" dxfId="3961" priority="887" stopIfTrue="1">
      <formula>ISTEXT(I31)</formula>
    </cfRule>
  </conditionalFormatting>
  <conditionalFormatting sqref="I31:I32 AA31:AA32 AG32 AM32 AQ32 AV32:AY32">
    <cfRule type="containsText" dxfId="3960" priority="828" stopIfTrue="1" operator="containsText" text="Seconde">
      <formula>NOT(ISERROR(SEARCH("Seconde",I31)))</formula>
    </cfRule>
  </conditionalFormatting>
  <conditionalFormatting sqref="I32 AA32 AG32 AM32 AQ32 AV32:AY32">
    <cfRule type="containsText" dxfId="3959" priority="829" stopIfTrue="1" operator="containsText" text="Terme">
      <formula>NOT(ISERROR(SEARCH("Terme",I32)))</formula>
    </cfRule>
  </conditionalFormatting>
  <conditionalFormatting sqref="I32">
    <cfRule type="expression" dxfId="3958" priority="832">
      <formula>FIND("Réagir",J32)</formula>
    </cfRule>
    <cfRule type="expression" dxfId="3957" priority="831">
      <formula>FIND("Agir",J32)</formula>
    </cfRule>
    <cfRule type="expression" dxfId="3956" priority="830" stopIfTrue="1">
      <formula>ISTEXT(I32)</formula>
    </cfRule>
  </conditionalFormatting>
  <conditionalFormatting sqref="I5:J5 AA5 AG5 AM5 AQ5 AV5:AY5">
    <cfRule type="containsText" dxfId="3955" priority="4" stopIfTrue="1" operator="containsText" text="Première">
      <formula>NOT(ISERROR(SEARCH("Première",I5)))</formula>
    </cfRule>
    <cfRule type="containsText" dxfId="3954" priority="5" stopIfTrue="1" operator="containsText" text="Seconde">
      <formula>NOT(ISERROR(SEARCH("Seconde",I5)))</formula>
    </cfRule>
  </conditionalFormatting>
  <conditionalFormatting sqref="J7">
    <cfRule type="containsText" dxfId="3953" priority="140" stopIfTrue="1" operator="containsText" text="Non pertinent">
      <formula>NOT(ISERROR(SEARCH("Non pertinent",J7)))</formula>
    </cfRule>
    <cfRule type="containsText" dxfId="3952" priority="141" stopIfTrue="1" operator="containsText" text="consolidation">
      <formula>NOT(ISERROR(SEARCH("consolidation",J7)))</formula>
    </cfRule>
    <cfRule type="containsText" dxfId="3951" priority="142" stopIfTrue="1" operator="containsText" text="Non Prioritaire">
      <formula>NOT(ISERROR(SEARCH("Non Prioritaire",J7)))</formula>
    </cfRule>
    <cfRule type="containsText" dxfId="3950" priority="143" stopIfTrue="1" operator="containsText" text="Urgent">
      <formula>NOT(ISERROR(SEARCH("Urgent",J7)))</formula>
    </cfRule>
    <cfRule type="containsText" dxfId="3949" priority="144" stopIfTrue="1" operator="containsText" text="moyen">
      <formula>NOT(ISERROR(SEARCH("moyen",J7)))</formula>
    </cfRule>
    <cfRule type="containsText" dxfId="3948" priority="145" stopIfTrue="1" operator="containsText" text="long">
      <formula>NOT(ISERROR(SEARCH("long",J7)))</formula>
    </cfRule>
  </conditionalFormatting>
  <conditionalFormatting sqref="J7:J11">
    <cfRule type="containsText" dxfId="3947" priority="111" operator="containsText" text="Intervention prioritaire">
      <formula>NOT(ISERROR(SEARCH("Intervention prioritaire",J7)))</formula>
    </cfRule>
  </conditionalFormatting>
  <conditionalFormatting sqref="J8">
    <cfRule type="containsText" dxfId="3946" priority="135" stopIfTrue="1" operator="containsText" text="Non Prioritaire">
      <formula>NOT(ISERROR(SEARCH("Non Prioritaire",J8)))</formula>
    </cfRule>
    <cfRule type="containsText" dxfId="3945" priority="134" stopIfTrue="1" operator="containsText" text="consolidation">
      <formula>NOT(ISERROR(SEARCH("consolidation",J8)))</formula>
    </cfRule>
    <cfRule type="containsText" dxfId="3944" priority="136" stopIfTrue="1" operator="containsText" text="Urgent">
      <formula>NOT(ISERROR(SEARCH("Urgent",J8)))</formula>
    </cfRule>
    <cfRule type="containsText" dxfId="3943" priority="137" stopIfTrue="1" operator="containsText" text="moyen">
      <formula>NOT(ISERROR(SEARCH("moyen",J8)))</formula>
    </cfRule>
    <cfRule type="containsText" dxfId="3942" priority="138" stopIfTrue="1" operator="containsText" text="long">
      <formula>NOT(ISERROR(SEARCH("long",J8)))</formula>
    </cfRule>
  </conditionalFormatting>
  <conditionalFormatting sqref="J8:J11">
    <cfRule type="containsText" dxfId="3941" priority="112" stopIfTrue="1" operator="containsText" text="Non pertinent">
      <formula>NOT(ISERROR(SEARCH("Non pertinent",J8)))</formula>
    </cfRule>
  </conditionalFormatting>
  <conditionalFormatting sqref="J9">
    <cfRule type="containsText" dxfId="3940" priority="131" stopIfTrue="1" operator="containsText" text="long">
      <formula>NOT(ISERROR(SEARCH("long",J9)))</formula>
    </cfRule>
    <cfRule type="containsText" dxfId="3939" priority="130" stopIfTrue="1" operator="containsText" text="moyen">
      <formula>NOT(ISERROR(SEARCH("moyen",J9)))</formula>
    </cfRule>
    <cfRule type="containsText" dxfId="3938" priority="129" stopIfTrue="1" operator="containsText" text="Urgent">
      <formula>NOT(ISERROR(SEARCH("Urgent",J9)))</formula>
    </cfRule>
    <cfRule type="containsText" dxfId="3937" priority="128" stopIfTrue="1" operator="containsText" text="Non Prioritaire">
      <formula>NOT(ISERROR(SEARCH("Non Prioritaire",J9)))</formula>
    </cfRule>
  </conditionalFormatting>
  <conditionalFormatting sqref="J9:J11">
    <cfRule type="containsText" dxfId="3936" priority="113" stopIfTrue="1" operator="containsText" text="consolidation">
      <formula>NOT(ISERROR(SEARCH("consolidation",J9)))</formula>
    </cfRule>
  </conditionalFormatting>
  <conditionalFormatting sqref="J10">
    <cfRule type="containsText" dxfId="3935" priority="124" stopIfTrue="1" operator="containsText" text="long">
      <formula>NOT(ISERROR(SEARCH("long",J10)))</formula>
    </cfRule>
    <cfRule type="containsText" dxfId="3934" priority="123" stopIfTrue="1" operator="containsText" text="moyen">
      <formula>NOT(ISERROR(SEARCH("moyen",J10)))</formula>
    </cfRule>
    <cfRule type="containsText" dxfId="3933" priority="122" stopIfTrue="1" operator="containsText" text="Urgent">
      <formula>NOT(ISERROR(SEARCH("Urgent",J10)))</formula>
    </cfRule>
  </conditionalFormatting>
  <conditionalFormatting sqref="J10:J11">
    <cfRule type="containsText" dxfId="3932" priority="114" stopIfTrue="1" operator="containsText" text="Non Prioritaire">
      <formula>NOT(ISERROR(SEARCH("Non Prioritaire",J10)))</formula>
    </cfRule>
  </conditionalFormatting>
  <conditionalFormatting sqref="J11">
    <cfRule type="containsText" dxfId="3931" priority="117" stopIfTrue="1" operator="containsText" text="long">
      <formula>NOT(ISERROR(SEARCH("long",J11)))</formula>
    </cfRule>
    <cfRule type="containsText" dxfId="3930" priority="116" stopIfTrue="1" operator="containsText" text="moyen">
      <formula>NOT(ISERROR(SEARCH("moyen",J11)))</formula>
    </cfRule>
    <cfRule type="containsText" dxfId="3929" priority="115" stopIfTrue="1" operator="containsText" text="Urgent">
      <formula>NOT(ISERROR(SEARCH("Urgent",J11)))</formula>
    </cfRule>
  </conditionalFormatting>
  <conditionalFormatting sqref="J13">
    <cfRule type="containsText" dxfId="3928" priority="109" stopIfTrue="1" operator="containsText" text="moyen">
      <formula>NOT(ISERROR(SEARCH("moyen",J13)))</formula>
    </cfRule>
    <cfRule type="containsText" dxfId="3927" priority="108" stopIfTrue="1" operator="containsText" text="Urgent">
      <formula>NOT(ISERROR(SEARCH("Urgent",J13)))</formula>
    </cfRule>
    <cfRule type="containsText" dxfId="3926" priority="107" stopIfTrue="1" operator="containsText" text="Non Prioritaire">
      <formula>NOT(ISERROR(SEARCH("Non Prioritaire",J13)))</formula>
    </cfRule>
    <cfRule type="containsText" dxfId="3925" priority="110" stopIfTrue="1" operator="containsText" text="long">
      <formula>NOT(ISERROR(SEARCH("long",J13)))</formula>
    </cfRule>
    <cfRule type="containsText" dxfId="3924" priority="106" stopIfTrue="1" operator="containsText" text="consolidation">
      <formula>NOT(ISERROR(SEARCH("consolidation",J13)))</formula>
    </cfRule>
  </conditionalFormatting>
  <conditionalFormatting sqref="J13:J15">
    <cfRule type="containsText" dxfId="3923" priority="91" stopIfTrue="1" operator="containsText" text="Non pertinent">
      <formula>NOT(ISERROR(SEARCH("Non pertinent",J13)))</formula>
    </cfRule>
    <cfRule type="containsText" dxfId="3922" priority="90" operator="containsText" text="Intervention prioritaire">
      <formula>NOT(ISERROR(SEARCH("Intervention prioritaire",J13)))</formula>
    </cfRule>
  </conditionalFormatting>
  <conditionalFormatting sqref="J14">
    <cfRule type="containsText" dxfId="3921" priority="103" stopIfTrue="1" operator="containsText" text="long">
      <formula>NOT(ISERROR(SEARCH("long",J14)))</formula>
    </cfRule>
    <cfRule type="containsText" dxfId="3920" priority="102" stopIfTrue="1" operator="containsText" text="moyen">
      <formula>NOT(ISERROR(SEARCH("moyen",J14)))</formula>
    </cfRule>
    <cfRule type="containsText" dxfId="3919" priority="101" stopIfTrue="1" operator="containsText" text="Urgent">
      <formula>NOT(ISERROR(SEARCH("Urgent",J14)))</formula>
    </cfRule>
    <cfRule type="containsText" dxfId="3918" priority="100" stopIfTrue="1" operator="containsText" text="Non Prioritaire">
      <formula>NOT(ISERROR(SEARCH("Non Prioritaire",J14)))</formula>
    </cfRule>
  </conditionalFormatting>
  <conditionalFormatting sqref="J14:J15">
    <cfRule type="containsText" dxfId="3917" priority="92" stopIfTrue="1" operator="containsText" text="consolidation">
      <formula>NOT(ISERROR(SEARCH("consolidation",J14)))</formula>
    </cfRule>
  </conditionalFormatting>
  <conditionalFormatting sqref="J15">
    <cfRule type="containsText" dxfId="3916" priority="96" stopIfTrue="1" operator="containsText" text="long">
      <formula>NOT(ISERROR(SEARCH("long",J15)))</formula>
    </cfRule>
    <cfRule type="containsText" dxfId="3915" priority="95" stopIfTrue="1" operator="containsText" text="moyen">
      <formula>NOT(ISERROR(SEARCH("moyen",J15)))</formula>
    </cfRule>
    <cfRule type="containsText" dxfId="3914" priority="94" stopIfTrue="1" operator="containsText" text="Urgent">
      <formula>NOT(ISERROR(SEARCH("Urgent",J15)))</formula>
    </cfRule>
    <cfRule type="containsText" dxfId="3913" priority="93" stopIfTrue="1" operator="containsText" text="Non Prioritaire">
      <formula>NOT(ISERROR(SEARCH("Non Prioritaire",J15)))</formula>
    </cfRule>
  </conditionalFormatting>
  <conditionalFormatting sqref="J17">
    <cfRule type="containsText" dxfId="3912" priority="88" stopIfTrue="1" operator="containsText" text="moyen">
      <formula>NOT(ISERROR(SEARCH("moyen",J17)))</formula>
    </cfRule>
    <cfRule type="containsText" dxfId="3911" priority="87" stopIfTrue="1" operator="containsText" text="Urgent">
      <formula>NOT(ISERROR(SEARCH("Urgent",J17)))</formula>
    </cfRule>
    <cfRule type="containsText" dxfId="3910" priority="86" stopIfTrue="1" operator="containsText" text="Non Prioritaire">
      <formula>NOT(ISERROR(SEARCH("Non Prioritaire",J17)))</formula>
    </cfRule>
    <cfRule type="containsText" dxfId="3909" priority="85" stopIfTrue="1" operator="containsText" text="consolidation">
      <formula>NOT(ISERROR(SEARCH("consolidation",J17)))</formula>
    </cfRule>
    <cfRule type="containsText" dxfId="3908" priority="84" stopIfTrue="1" operator="containsText" text="Non pertinent">
      <formula>NOT(ISERROR(SEARCH("Non pertinent",J17)))</formula>
    </cfRule>
    <cfRule type="containsText" dxfId="3907" priority="89" stopIfTrue="1" operator="containsText" text="long">
      <formula>NOT(ISERROR(SEARCH("long",J17)))</formula>
    </cfRule>
    <cfRule type="containsText" dxfId="3906" priority="83" operator="containsText" text="Intervention prioritaire">
      <formula>NOT(ISERROR(SEARCH("Intervention prioritaire",J17)))</formula>
    </cfRule>
  </conditionalFormatting>
  <conditionalFormatting sqref="J19">
    <cfRule type="containsText" dxfId="3905" priority="79" stopIfTrue="1" operator="containsText" text="Non Prioritaire">
      <formula>NOT(ISERROR(SEARCH("Non Prioritaire",J19)))</formula>
    </cfRule>
    <cfRule type="containsText" dxfId="3904" priority="78" stopIfTrue="1" operator="containsText" text="consolidation">
      <formula>NOT(ISERROR(SEARCH("consolidation",J19)))</formula>
    </cfRule>
    <cfRule type="containsText" dxfId="3903" priority="82" stopIfTrue="1" operator="containsText" text="long">
      <formula>NOT(ISERROR(SEARCH("long",J19)))</formula>
    </cfRule>
    <cfRule type="containsText" dxfId="3902" priority="80" stopIfTrue="1" operator="containsText" text="Urgent">
      <formula>NOT(ISERROR(SEARCH("Urgent",J19)))</formula>
    </cfRule>
    <cfRule type="containsText" dxfId="3901" priority="81" stopIfTrue="1" operator="containsText" text="moyen">
      <formula>NOT(ISERROR(SEARCH("moyen",J19)))</formula>
    </cfRule>
  </conditionalFormatting>
  <conditionalFormatting sqref="J19:J21">
    <cfRule type="containsText" dxfId="3900" priority="63" stopIfTrue="1" operator="containsText" text="Non pertinent">
      <formula>NOT(ISERROR(SEARCH("Non pertinent",J19)))</formula>
    </cfRule>
    <cfRule type="containsText" dxfId="3899" priority="62" operator="containsText" text="Intervention prioritaire">
      <formula>NOT(ISERROR(SEARCH("Intervention prioritaire",J19)))</formula>
    </cfRule>
  </conditionalFormatting>
  <conditionalFormatting sqref="J20">
    <cfRule type="containsText" dxfId="3898" priority="72" stopIfTrue="1" operator="containsText" text="Non Prioritaire">
      <formula>NOT(ISERROR(SEARCH("Non Prioritaire",J20)))</formula>
    </cfRule>
    <cfRule type="containsText" dxfId="3897" priority="73" stopIfTrue="1" operator="containsText" text="Urgent">
      <formula>NOT(ISERROR(SEARCH("Urgent",J20)))</formula>
    </cfRule>
    <cfRule type="containsText" dxfId="3896" priority="75" stopIfTrue="1" operator="containsText" text="long">
      <formula>NOT(ISERROR(SEARCH("long",J20)))</formula>
    </cfRule>
    <cfRule type="containsText" dxfId="3895" priority="74" stopIfTrue="1" operator="containsText" text="moyen">
      <formula>NOT(ISERROR(SEARCH("moyen",J20)))</formula>
    </cfRule>
  </conditionalFormatting>
  <conditionalFormatting sqref="J20:J21">
    <cfRule type="containsText" dxfId="3894" priority="64" stopIfTrue="1" operator="containsText" text="consolidation">
      <formula>NOT(ISERROR(SEARCH("consolidation",J20)))</formula>
    </cfRule>
  </conditionalFormatting>
  <conditionalFormatting sqref="J21">
    <cfRule type="containsText" dxfId="3893" priority="67" stopIfTrue="1" operator="containsText" text="moyen">
      <formula>NOT(ISERROR(SEARCH("moyen",J21)))</formula>
    </cfRule>
    <cfRule type="containsText" dxfId="3892" priority="68" stopIfTrue="1" operator="containsText" text="long">
      <formula>NOT(ISERROR(SEARCH("long",J21)))</formula>
    </cfRule>
    <cfRule type="containsText" dxfId="3891" priority="65" stopIfTrue="1" operator="containsText" text="Non Prioritaire">
      <formula>NOT(ISERROR(SEARCH("Non Prioritaire",J21)))</formula>
    </cfRule>
    <cfRule type="containsText" dxfId="3890" priority="66" stopIfTrue="1" operator="containsText" text="Urgent">
      <formula>NOT(ISERROR(SEARCH("Urgent",J21)))</formula>
    </cfRule>
  </conditionalFormatting>
  <conditionalFormatting sqref="J24">
    <cfRule type="containsText" dxfId="3889" priority="60" stopIfTrue="1" operator="containsText" text="moyen">
      <formula>NOT(ISERROR(SEARCH("moyen",J24)))</formula>
    </cfRule>
    <cfRule type="containsText" dxfId="3888" priority="61" stopIfTrue="1" operator="containsText" text="long">
      <formula>NOT(ISERROR(SEARCH("long",J24)))</formula>
    </cfRule>
    <cfRule type="containsText" dxfId="3887" priority="57" stopIfTrue="1" operator="containsText" text="consolidation">
      <formula>NOT(ISERROR(SEARCH("consolidation",J24)))</formula>
    </cfRule>
    <cfRule type="containsText" dxfId="3886" priority="58" stopIfTrue="1" operator="containsText" text="Non Prioritaire">
      <formula>NOT(ISERROR(SEARCH("Non Prioritaire",J24)))</formula>
    </cfRule>
    <cfRule type="containsText" dxfId="3885" priority="59" stopIfTrue="1" operator="containsText" text="Urgent">
      <formula>NOT(ISERROR(SEARCH("Urgent",J24)))</formula>
    </cfRule>
  </conditionalFormatting>
  <conditionalFormatting sqref="J24:J26">
    <cfRule type="containsText" dxfId="3884" priority="42" stopIfTrue="1" operator="containsText" text="Non pertinent">
      <formula>NOT(ISERROR(SEARCH("Non pertinent",J24)))</formula>
    </cfRule>
    <cfRule type="containsText" dxfId="3883" priority="41" operator="containsText" text="Intervention prioritaire">
      <formula>NOT(ISERROR(SEARCH("Intervention prioritaire",J24)))</formula>
    </cfRule>
  </conditionalFormatting>
  <conditionalFormatting sqref="J25">
    <cfRule type="containsText" dxfId="3882" priority="51" stopIfTrue="1" operator="containsText" text="Non Prioritaire">
      <formula>NOT(ISERROR(SEARCH("Non Prioritaire",J25)))</formula>
    </cfRule>
    <cfRule type="containsText" dxfId="3881" priority="52" stopIfTrue="1" operator="containsText" text="Urgent">
      <formula>NOT(ISERROR(SEARCH("Urgent",J25)))</formula>
    </cfRule>
    <cfRule type="containsText" dxfId="3880" priority="53" stopIfTrue="1" operator="containsText" text="moyen">
      <formula>NOT(ISERROR(SEARCH("moyen",J25)))</formula>
    </cfRule>
    <cfRule type="containsText" dxfId="3879" priority="54" stopIfTrue="1" operator="containsText" text="long">
      <formula>NOT(ISERROR(SEARCH("long",J25)))</formula>
    </cfRule>
  </conditionalFormatting>
  <conditionalFormatting sqref="J25:J26">
    <cfRule type="containsText" dxfId="3878" priority="43" stopIfTrue="1" operator="containsText" text="consolidation">
      <formula>NOT(ISERROR(SEARCH("consolidation",J25)))</formula>
    </cfRule>
  </conditionalFormatting>
  <conditionalFormatting sqref="J26">
    <cfRule type="containsText" dxfId="3877" priority="44" stopIfTrue="1" operator="containsText" text="Non Prioritaire">
      <formula>NOT(ISERROR(SEARCH("Non Prioritaire",J26)))</formula>
    </cfRule>
    <cfRule type="containsText" dxfId="3876" priority="45" stopIfTrue="1" operator="containsText" text="Urgent">
      <formula>NOT(ISERROR(SEARCH("Urgent",J26)))</formula>
    </cfRule>
    <cfRule type="containsText" dxfId="3875" priority="46" stopIfTrue="1" operator="containsText" text="moyen">
      <formula>NOT(ISERROR(SEARCH("moyen",J26)))</formula>
    </cfRule>
    <cfRule type="containsText" dxfId="3874" priority="47" stopIfTrue="1" operator="containsText" text="long">
      <formula>NOT(ISERROR(SEARCH("long",J26)))</formula>
    </cfRule>
  </conditionalFormatting>
  <conditionalFormatting sqref="J28">
    <cfRule type="containsText" dxfId="3873" priority="40" stopIfTrue="1" operator="containsText" text="long">
      <formula>NOT(ISERROR(SEARCH("long",J28)))</formula>
    </cfRule>
    <cfRule type="containsText" dxfId="3872" priority="39" stopIfTrue="1" operator="containsText" text="moyen">
      <formula>NOT(ISERROR(SEARCH("moyen",J28)))</formula>
    </cfRule>
    <cfRule type="containsText" dxfId="3871" priority="38" stopIfTrue="1" operator="containsText" text="Urgent">
      <formula>NOT(ISERROR(SEARCH("Urgent",J28)))</formula>
    </cfRule>
    <cfRule type="containsText" dxfId="3870" priority="37" stopIfTrue="1" operator="containsText" text="Non Prioritaire">
      <formula>NOT(ISERROR(SEARCH("Non Prioritaire",J28)))</formula>
    </cfRule>
    <cfRule type="containsText" dxfId="3869" priority="36" stopIfTrue="1" operator="containsText" text="consolidation">
      <formula>NOT(ISERROR(SEARCH("consolidation",J28)))</formula>
    </cfRule>
  </conditionalFormatting>
  <conditionalFormatting sqref="J28:J29">
    <cfRule type="containsText" dxfId="3868" priority="28" stopIfTrue="1" operator="containsText" text="Non pertinent">
      <formula>NOT(ISERROR(SEARCH("Non pertinent",J28)))</formula>
    </cfRule>
    <cfRule type="containsText" dxfId="3867" priority="27" operator="containsText" text="Intervention prioritaire">
      <formula>NOT(ISERROR(SEARCH("Intervention prioritaire",J28)))</formula>
    </cfRule>
  </conditionalFormatting>
  <conditionalFormatting sqref="J29">
    <cfRule type="containsText" dxfId="3866" priority="33" stopIfTrue="1" operator="containsText" text="long">
      <formula>NOT(ISERROR(SEARCH("long",J29)))</formula>
    </cfRule>
    <cfRule type="containsText" dxfId="3865" priority="32" stopIfTrue="1" operator="containsText" text="moyen">
      <formula>NOT(ISERROR(SEARCH("moyen",J29)))</formula>
    </cfRule>
    <cfRule type="containsText" dxfId="3864" priority="31" stopIfTrue="1" operator="containsText" text="Urgent">
      <formula>NOT(ISERROR(SEARCH("Urgent",J29)))</formula>
    </cfRule>
    <cfRule type="containsText" dxfId="3863" priority="30" stopIfTrue="1" operator="containsText" text="Non Prioritaire">
      <formula>NOT(ISERROR(SEARCH("Non Prioritaire",J29)))</formula>
    </cfRule>
    <cfRule type="containsText" dxfId="3862" priority="29" stopIfTrue="1" operator="containsText" text="consolidation">
      <formula>NOT(ISERROR(SEARCH("consolidation",J29)))</formula>
    </cfRule>
  </conditionalFormatting>
  <conditionalFormatting sqref="J31">
    <cfRule type="containsText" dxfId="3861" priority="24" stopIfTrue="1" operator="containsText" text="Urgent">
      <formula>NOT(ISERROR(SEARCH("Urgent",J31)))</formula>
    </cfRule>
    <cfRule type="containsText" dxfId="3860" priority="23" stopIfTrue="1" operator="containsText" text="Non Prioritaire">
      <formula>NOT(ISERROR(SEARCH("Non Prioritaire",J31)))</formula>
    </cfRule>
    <cfRule type="containsText" dxfId="3859" priority="22" stopIfTrue="1" operator="containsText" text="consolidation">
      <formula>NOT(ISERROR(SEARCH("consolidation",J31)))</formula>
    </cfRule>
    <cfRule type="containsText" dxfId="3858" priority="26" stopIfTrue="1" operator="containsText" text="long">
      <formula>NOT(ISERROR(SEARCH("long",J31)))</formula>
    </cfRule>
    <cfRule type="containsText" dxfId="3857" priority="25" stopIfTrue="1" operator="containsText" text="moyen">
      <formula>NOT(ISERROR(SEARCH("moyen",J31)))</formula>
    </cfRule>
  </conditionalFormatting>
  <conditionalFormatting sqref="J31:J32">
    <cfRule type="containsText" dxfId="3856" priority="14" stopIfTrue="1" operator="containsText" text="Non pertinent">
      <formula>NOT(ISERROR(SEARCH("Non pertinent",J31)))</formula>
    </cfRule>
    <cfRule type="containsText" dxfId="3855" priority="13" operator="containsText" text="Intervention prioritaire">
      <formula>NOT(ISERROR(SEARCH("Intervention prioritaire",J31)))</formula>
    </cfRule>
  </conditionalFormatting>
  <conditionalFormatting sqref="J32">
    <cfRule type="containsText" dxfId="3854" priority="16" stopIfTrue="1" operator="containsText" text="Non Prioritaire">
      <formula>NOT(ISERROR(SEARCH("Non Prioritaire",J32)))</formula>
    </cfRule>
    <cfRule type="containsText" dxfId="3853" priority="15" stopIfTrue="1" operator="containsText" text="consolidation">
      <formula>NOT(ISERROR(SEARCH("consolidation",J32)))</formula>
    </cfRule>
    <cfRule type="containsText" dxfId="3852" priority="18" stopIfTrue="1" operator="containsText" text="moyen">
      <formula>NOT(ISERROR(SEARCH("moyen",J32)))</formula>
    </cfRule>
    <cfRule type="containsText" dxfId="3851" priority="19" stopIfTrue="1" operator="containsText" text="long">
      <formula>NOT(ISERROR(SEARCH("long",J32)))</formula>
    </cfRule>
    <cfRule type="containsText" dxfId="3850" priority="17" stopIfTrue="1" operator="containsText" text="Urgent">
      <formula>NOT(ISERROR(SEARCH("Urgent",J32)))</formula>
    </cfRule>
  </conditionalFormatting>
  <conditionalFormatting sqref="AA7:AA11">
    <cfRule type="expression" dxfId="3849" priority="963">
      <formula>FIND("Agir",AV7)</formula>
    </cfRule>
    <cfRule type="expression" dxfId="3848" priority="964">
      <formula>FIND("Réagir",AV7)</formula>
    </cfRule>
    <cfRule type="expression" dxfId="3847" priority="962" stopIfTrue="1">
      <formula>ISTEXT(AA7)</formula>
    </cfRule>
  </conditionalFormatting>
  <conditionalFormatting sqref="AA13:AA15">
    <cfRule type="expression" dxfId="3846" priority="695" stopIfTrue="1">
      <formula>ISTEXT(AA13)</formula>
    </cfRule>
    <cfRule type="expression" dxfId="3845" priority="696">
      <formula>FIND("Agir",AV13)</formula>
    </cfRule>
    <cfRule type="expression" dxfId="3844" priority="697">
      <formula>FIND("Réagir",AV13)</formula>
    </cfRule>
  </conditionalFormatting>
  <conditionalFormatting sqref="AA17">
    <cfRule type="expression" dxfId="3843" priority="629" stopIfTrue="1">
      <formula>ISTEXT(AA17)</formula>
    </cfRule>
    <cfRule type="expression" dxfId="3842" priority="630">
      <formula>FIND("Agir",AV17)</formula>
    </cfRule>
    <cfRule type="expression" dxfId="3841" priority="631">
      <formula>FIND("Réagir",AV17)</formula>
    </cfRule>
  </conditionalFormatting>
  <conditionalFormatting sqref="AA19:AA21 I21 AG21 AM21 AQ21 AV21:AY21">
    <cfRule type="containsText" dxfId="3840" priority="477" stopIfTrue="1" operator="containsText" text="Seconde">
      <formula>NOT(ISERROR(SEARCH("Seconde",I19)))</formula>
    </cfRule>
  </conditionalFormatting>
  <conditionalFormatting sqref="AA19:AA21">
    <cfRule type="expression" dxfId="3839" priority="431" stopIfTrue="1">
      <formula>ISTEXT(AA19)</formula>
    </cfRule>
    <cfRule type="expression" dxfId="3838" priority="432">
      <formula>FIND("Agir",AV19)</formula>
    </cfRule>
    <cfRule type="expression" dxfId="3837" priority="433">
      <formula>FIND("Réagir",AV19)</formula>
    </cfRule>
  </conditionalFormatting>
  <conditionalFormatting sqref="AA20:AA21 I21 AG21 AM21 AQ21 AV21:AY21">
    <cfRule type="containsText" dxfId="3836" priority="478" stopIfTrue="1" operator="containsText" text="Terme">
      <formula>NOT(ISERROR(SEARCH("Terme",I20)))</formula>
    </cfRule>
  </conditionalFormatting>
  <conditionalFormatting sqref="AA24:AA26 I26 AG26 AM26 AQ26 AV26:AY26">
    <cfRule type="containsText" dxfId="3835" priority="279" stopIfTrue="1" operator="containsText" text="Seconde">
      <formula>NOT(ISERROR(SEARCH("Seconde",I24)))</formula>
    </cfRule>
  </conditionalFormatting>
  <conditionalFormatting sqref="AA24:AA26">
    <cfRule type="expression" dxfId="3834" priority="234">
      <formula>FIND("Agir",AV24)</formula>
    </cfRule>
    <cfRule type="expression" dxfId="3833" priority="233" stopIfTrue="1">
      <formula>ISTEXT(AA24)</formula>
    </cfRule>
    <cfRule type="expression" dxfId="3832" priority="235">
      <formula>FIND("Réagir",AV24)</formula>
    </cfRule>
  </conditionalFormatting>
  <conditionalFormatting sqref="AA25:AA26 I26 AG26 AM26 AQ26 AV26:AY26">
    <cfRule type="containsText" dxfId="3831" priority="280" stopIfTrue="1" operator="containsText" text="Terme">
      <formula>NOT(ISERROR(SEARCH("Terme",I25)))</formula>
    </cfRule>
  </conditionalFormatting>
  <conditionalFormatting sqref="AA28:AA29">
    <cfRule type="expression" dxfId="3830" priority="169">
      <formula>FIND("Réagir",AV28)</formula>
    </cfRule>
    <cfRule type="expression" dxfId="3829" priority="168">
      <formula>FIND("Agir",AV28)</formula>
    </cfRule>
    <cfRule type="expression" dxfId="3828" priority="167" stopIfTrue="1">
      <formula>ISTEXT(AA28)</formula>
    </cfRule>
  </conditionalFormatting>
  <conditionalFormatting sqref="AA31:AA32">
    <cfRule type="expression" dxfId="3827" priority="791" stopIfTrue="1">
      <formula>ISTEXT(AA31)</formula>
    </cfRule>
    <cfRule type="expression" dxfId="3826" priority="793">
      <formula>FIND("Réagir",AV31)</formula>
    </cfRule>
    <cfRule type="expression" dxfId="3825" priority="792">
      <formula>FIND("Agir",AV31)</formula>
    </cfRule>
  </conditionalFormatting>
  <conditionalFormatting sqref="AG7:AG11 AM7:AM11 AQ7:AQ11 AV7:AV11 AG13:AG14 AM13:AM14 AQ13:AQ14 AV13:AV14">
    <cfRule type="expression" dxfId="3824" priority="960">
      <formula>FIND("Agir",#REF!)</formula>
    </cfRule>
    <cfRule type="expression" dxfId="3823" priority="961">
      <formula>FIND("Réagir",#REF!)</formula>
    </cfRule>
  </conditionalFormatting>
  <conditionalFormatting sqref="AG7:AG11">
    <cfRule type="expression" dxfId="3822" priority="950" stopIfTrue="1">
      <formula>ISTEXT(AG7)</formula>
    </cfRule>
    <cfRule type="expression" dxfId="3821" priority="952">
      <formula>FIND("Réagir",#REF!)</formula>
    </cfRule>
    <cfRule type="expression" dxfId="3820" priority="951">
      <formula>FIND("Agir",#REF!)</formula>
    </cfRule>
  </conditionalFormatting>
  <conditionalFormatting sqref="AG13:AG15 AM15 AQ15 AV15">
    <cfRule type="expression" dxfId="3819" priority="694">
      <formula>FIND("Réagir",#REF!)</formula>
    </cfRule>
    <cfRule type="expression" dxfId="3818" priority="693">
      <formula>FIND("Agir",#REF!)</formula>
    </cfRule>
  </conditionalFormatting>
  <conditionalFormatting sqref="AG15">
    <cfRule type="expression" dxfId="3817" priority="685">
      <formula>FIND("Réagir",#REF!)</formula>
    </cfRule>
    <cfRule type="expression" dxfId="3816" priority="683" stopIfTrue="1">
      <formula>ISTEXT(AG15)</formula>
    </cfRule>
    <cfRule type="expression" dxfId="3815" priority="684">
      <formula>FIND("Agir",#REF!)</formula>
    </cfRule>
  </conditionalFormatting>
  <conditionalFormatting sqref="AG17 AM17 AQ17 AV17">
    <cfRule type="expression" dxfId="3814" priority="628">
      <formula>FIND("Réagir",#REF!)</formula>
    </cfRule>
    <cfRule type="expression" dxfId="3813" priority="627">
      <formula>FIND("Agir",#REF!)</formula>
    </cfRule>
  </conditionalFormatting>
  <conditionalFormatting sqref="AG17">
    <cfRule type="expression" dxfId="3812" priority="617" stopIfTrue="1">
      <formula>ISTEXT(AG17)</formula>
    </cfRule>
    <cfRule type="expression" dxfId="3811" priority="618">
      <formula>FIND("Agir",#REF!)</formula>
    </cfRule>
    <cfRule type="expression" dxfId="3810" priority="619">
      <formula>FIND("Réagir",#REF!)</formula>
    </cfRule>
  </conditionalFormatting>
  <conditionalFormatting sqref="AG19 AM19 AQ19 AV19">
    <cfRule type="expression" dxfId="3809" priority="561">
      <formula>FIND("Agir",#REF!)</formula>
    </cfRule>
    <cfRule type="expression" dxfId="3808" priority="562">
      <formula>FIND("Réagir",#REF!)</formula>
    </cfRule>
  </conditionalFormatting>
  <conditionalFormatting sqref="AG19:AG20 AM20 AQ20 AV20">
    <cfRule type="expression" dxfId="3807" priority="496">
      <formula>FIND("Réagir",#REF!)</formula>
    </cfRule>
    <cfRule type="expression" dxfId="3806" priority="495">
      <formula>FIND("Agir",#REF!)</formula>
    </cfRule>
  </conditionalFormatting>
  <conditionalFormatting sqref="AG20:AG21 AM21 AQ21 AV21">
    <cfRule type="expression" dxfId="3805" priority="429">
      <formula>FIND("Agir",#REF!)</formula>
    </cfRule>
    <cfRule type="expression" dxfId="3804" priority="430">
      <formula>FIND("Réagir",#REF!)</formula>
    </cfRule>
  </conditionalFormatting>
  <conditionalFormatting sqref="AG21">
    <cfRule type="expression" dxfId="3803" priority="419" stopIfTrue="1">
      <formula>ISTEXT(AG21)</formula>
    </cfRule>
    <cfRule type="expression" dxfId="3802" priority="420">
      <formula>FIND("Agir",#REF!)</formula>
    </cfRule>
    <cfRule type="expression" dxfId="3801" priority="421">
      <formula>FIND("Réagir",#REF!)</formula>
    </cfRule>
  </conditionalFormatting>
  <conditionalFormatting sqref="AG24 AM24 AQ24 AV24">
    <cfRule type="expression" dxfId="3800" priority="364">
      <formula>FIND("Réagir",#REF!)</formula>
    </cfRule>
    <cfRule type="expression" dxfId="3799" priority="363">
      <formula>FIND("Agir",#REF!)</formula>
    </cfRule>
  </conditionalFormatting>
  <conditionalFormatting sqref="AG24:AG25 AM25 AQ25 AV25">
    <cfRule type="expression" dxfId="3798" priority="298">
      <formula>FIND("Réagir",#REF!)</formula>
    </cfRule>
    <cfRule type="expression" dxfId="3797" priority="297">
      <formula>FIND("Agir",#REF!)</formula>
    </cfRule>
  </conditionalFormatting>
  <conditionalFormatting sqref="AG25:AG26 AM26 AQ26 AV26">
    <cfRule type="expression" dxfId="3796" priority="232">
      <formula>FIND("Réagir",#REF!)</formula>
    </cfRule>
    <cfRule type="expression" dxfId="3795" priority="231">
      <formula>FIND("Agir",#REF!)</formula>
    </cfRule>
  </conditionalFormatting>
  <conditionalFormatting sqref="AG26">
    <cfRule type="expression" dxfId="3794" priority="222">
      <formula>FIND("Agir",#REF!)</formula>
    </cfRule>
    <cfRule type="expression" dxfId="3793" priority="223">
      <formula>FIND("Réagir",#REF!)</formula>
    </cfRule>
    <cfRule type="expression" dxfId="3792" priority="221" stopIfTrue="1">
      <formula>ISTEXT(AG26)</formula>
    </cfRule>
  </conditionalFormatting>
  <conditionalFormatting sqref="AG28">
    <cfRule type="expression" dxfId="3791" priority="155" stopIfTrue="1">
      <formula>ISTEXT(AG28)</formula>
    </cfRule>
    <cfRule type="expression" dxfId="3790" priority="157">
      <formula>FIND("Réagir",#REF!)</formula>
    </cfRule>
    <cfRule type="expression" dxfId="3789" priority="156">
      <formula>FIND("Agir",#REF!)</formula>
    </cfRule>
  </conditionalFormatting>
  <conditionalFormatting sqref="AG29 AM29 AQ29 AV29">
    <cfRule type="expression" dxfId="3788" priority="903">
      <formula>FIND("Agir",#REF!)</formula>
    </cfRule>
    <cfRule type="expression" dxfId="3787" priority="904">
      <formula>FIND("Réagir",#REF!)</formula>
    </cfRule>
  </conditionalFormatting>
  <conditionalFormatting sqref="AG31 AM31 AQ31 AV31">
    <cfRule type="expression" dxfId="3786" priority="847">
      <formula>FIND("Réagir",#REF!)</formula>
    </cfRule>
    <cfRule type="expression" dxfId="3785" priority="846">
      <formula>FIND("Agir",#REF!)</formula>
    </cfRule>
  </conditionalFormatting>
  <conditionalFormatting sqref="AG31 AM31 AQ31 AV31:AY31">
    <cfRule type="containsText" dxfId="3784" priority="885" stopIfTrue="1" operator="containsText" text="Seconde">
      <formula>NOT(ISERROR(SEARCH("Seconde",AG31)))</formula>
    </cfRule>
  </conditionalFormatting>
  <conditionalFormatting sqref="AG31:AG32 AM32 AQ32 AV32">
    <cfRule type="expression" dxfId="3783" priority="790">
      <formula>FIND("Réagir",#REF!)</formula>
    </cfRule>
    <cfRule type="expression" dxfId="3782" priority="789">
      <formula>FIND("Agir",#REF!)</formula>
    </cfRule>
  </conditionalFormatting>
  <conditionalFormatting sqref="AG32">
    <cfRule type="expression" dxfId="3781" priority="781">
      <formula>FIND("Réagir",#REF!)</formula>
    </cfRule>
    <cfRule type="expression" dxfId="3780" priority="780">
      <formula>FIND("Agir",#REF!)</formula>
    </cfRule>
    <cfRule type="expression" dxfId="3779" priority="779" stopIfTrue="1">
      <formula>ISTEXT(AG32)</formula>
    </cfRule>
  </conditionalFormatting>
  <conditionalFormatting sqref="AM7:AM11 AQ7:AQ11 AV7:AV11 AM13:AM14 AQ13:AQ14 AV13:AV14 AG7:AG11 AG13:AG14">
    <cfRule type="expression" dxfId="3778" priority="959" stopIfTrue="1">
      <formula>ISTEXT(AG7)</formula>
    </cfRule>
  </conditionalFormatting>
  <conditionalFormatting sqref="AM7:AM11 AQ7:AQ11 AV7:AV11 AM13:AM14 AQ13:AQ14 AV13:AV14">
    <cfRule type="expression" dxfId="3777" priority="992">
      <formula>FIND("Agir",#REF!)</formula>
    </cfRule>
    <cfRule type="expression" dxfId="3776" priority="993">
      <formula>FIND("Réagir",#REF!)</formula>
    </cfRule>
  </conditionalFormatting>
  <conditionalFormatting sqref="AM7:AM11 AQ7:AQ11 AV7:AV11 AV13:AV14">
    <cfRule type="expression" dxfId="3775" priority="957">
      <formula>FIND("Agir",#REF!)</formula>
    </cfRule>
    <cfRule type="expression" dxfId="3774" priority="958">
      <formula>FIND("Réagir",#REF!)</formula>
    </cfRule>
  </conditionalFormatting>
  <conditionalFormatting sqref="AM13:AM15 AQ13:AQ15 AV15">
    <cfRule type="expression" dxfId="3773" priority="706">
      <formula>FIND("Réagir",#REF!)</formula>
    </cfRule>
    <cfRule type="expression" dxfId="3772" priority="705">
      <formula>FIND("Agir",#REF!)</formula>
    </cfRule>
  </conditionalFormatting>
  <conditionalFormatting sqref="AM15 AQ15 AV15 AG13:AG15">
    <cfRule type="expression" dxfId="3771" priority="692" stopIfTrue="1">
      <formula>ISTEXT(AG13)</formula>
    </cfRule>
  </conditionalFormatting>
  <conditionalFormatting sqref="AM15 AQ15 AV15">
    <cfRule type="expression" dxfId="3770" priority="690">
      <formula>FIND("Agir",#REF!)</formula>
    </cfRule>
    <cfRule type="expression" dxfId="3769" priority="691">
      <formula>FIND("Réagir",#REF!)</formula>
    </cfRule>
  </conditionalFormatting>
  <conditionalFormatting sqref="AM17 AQ17 AV17 AG17">
    <cfRule type="expression" dxfId="3768" priority="626" stopIfTrue="1">
      <formula>ISTEXT(AG17)</formula>
    </cfRule>
  </conditionalFormatting>
  <conditionalFormatting sqref="AM17 AQ17 AV17">
    <cfRule type="expression" dxfId="3767" priority="624">
      <formula>FIND("Agir",#REF!)</formula>
    </cfRule>
    <cfRule type="expression" dxfId="3766" priority="625">
      <formula>FIND("Réagir",#REF!)</formula>
    </cfRule>
    <cfRule type="expression" dxfId="3765" priority="639">
      <formula>FIND("Agir",#REF!)</formula>
    </cfRule>
    <cfRule type="expression" dxfId="3764" priority="640">
      <formula>FIND("Réagir",#REF!)</formula>
    </cfRule>
  </conditionalFormatting>
  <conditionalFormatting sqref="AM19 AQ19 AV19 AG19">
    <cfRule type="expression" dxfId="3763" priority="560" stopIfTrue="1">
      <formula>ISTEXT(AG19)</formula>
    </cfRule>
  </conditionalFormatting>
  <conditionalFormatting sqref="AM19 AQ19 AV19">
    <cfRule type="expression" dxfId="3762" priority="573">
      <formula>FIND("Agir",#REF!)</formula>
    </cfRule>
    <cfRule type="expression" dxfId="3761" priority="574">
      <formula>FIND("Réagir",#REF!)</formula>
    </cfRule>
  </conditionalFormatting>
  <conditionalFormatting sqref="AM19:AM20 AQ19:AQ20 AV20">
    <cfRule type="expression" dxfId="3760" priority="508">
      <formula>FIND("Réagir",#REF!)</formula>
    </cfRule>
    <cfRule type="expression" dxfId="3759" priority="507">
      <formula>FIND("Agir",#REF!)</formula>
    </cfRule>
  </conditionalFormatting>
  <conditionalFormatting sqref="AM20 AQ20 AV20 AG19:AG20">
    <cfRule type="expression" dxfId="3758" priority="494" stopIfTrue="1">
      <formula>ISTEXT(AG19)</formula>
    </cfRule>
  </conditionalFormatting>
  <conditionalFormatting sqref="AM20:AM21 AQ20:AQ21 AV21">
    <cfRule type="expression" dxfId="3757" priority="442">
      <formula>FIND("Réagir",#REF!)</formula>
    </cfRule>
    <cfRule type="expression" dxfId="3756" priority="441">
      <formula>FIND("Agir",#REF!)</formula>
    </cfRule>
  </conditionalFormatting>
  <conditionalFormatting sqref="AM21 AQ21 AV21 AG20:AG21">
    <cfRule type="expression" dxfId="3755" priority="428" stopIfTrue="1">
      <formula>ISTEXT(AG20)</formula>
    </cfRule>
  </conditionalFormatting>
  <conditionalFormatting sqref="AM21 AQ21 AV21">
    <cfRule type="expression" dxfId="3754" priority="426">
      <formula>FIND("Agir",#REF!)</formula>
    </cfRule>
    <cfRule type="expression" dxfId="3753" priority="427">
      <formula>FIND("Réagir",#REF!)</formula>
    </cfRule>
  </conditionalFormatting>
  <conditionalFormatting sqref="AM24 AQ24 AV24 AG24">
    <cfRule type="expression" dxfId="3752" priority="362" stopIfTrue="1">
      <formula>ISTEXT(AG24)</formula>
    </cfRule>
  </conditionalFormatting>
  <conditionalFormatting sqref="AM24 AQ24 AV24">
    <cfRule type="expression" dxfId="3751" priority="376">
      <formula>FIND("Réagir",#REF!)</formula>
    </cfRule>
    <cfRule type="expression" dxfId="3750" priority="375">
      <formula>FIND("Agir",#REF!)</formula>
    </cfRule>
  </conditionalFormatting>
  <conditionalFormatting sqref="AM24:AM25 AQ24:AQ25 AV25">
    <cfRule type="expression" dxfId="3749" priority="309">
      <formula>FIND("Agir",#REF!)</formula>
    </cfRule>
    <cfRule type="expression" dxfId="3748" priority="310">
      <formula>FIND("Réagir",#REF!)</formula>
    </cfRule>
  </conditionalFormatting>
  <conditionalFormatting sqref="AM25 AQ25 AV25 AG24:AG25">
    <cfRule type="expression" dxfId="3747" priority="296" stopIfTrue="1">
      <formula>ISTEXT(AG24)</formula>
    </cfRule>
  </conditionalFormatting>
  <conditionalFormatting sqref="AM25:AM26 AQ25:AQ26 AV26">
    <cfRule type="expression" dxfId="3746" priority="244">
      <formula>FIND("Réagir",#REF!)</formula>
    </cfRule>
    <cfRule type="expression" dxfId="3745" priority="243">
      <formula>FIND("Agir",#REF!)</formula>
    </cfRule>
  </conditionalFormatting>
  <conditionalFormatting sqref="AM26 AQ26 AV26 AG25:AG26">
    <cfRule type="expression" dxfId="3744" priority="230" stopIfTrue="1">
      <formula>ISTEXT(AG25)</formula>
    </cfRule>
  </conditionalFormatting>
  <conditionalFormatting sqref="AM26 AQ26 AV26">
    <cfRule type="expression" dxfId="3743" priority="229">
      <formula>FIND("Réagir",#REF!)</formula>
    </cfRule>
    <cfRule type="expression" dxfId="3742" priority="228">
      <formula>FIND("Agir",#REF!)</formula>
    </cfRule>
  </conditionalFormatting>
  <conditionalFormatting sqref="AM28 AQ28 AV28 AG28:AG29">
    <cfRule type="expression" dxfId="3741" priority="165">
      <formula>FIND("Agir",#REF!)</formula>
    </cfRule>
    <cfRule type="expression" dxfId="3740" priority="164" stopIfTrue="1">
      <formula>ISTEXT(AG28)</formula>
    </cfRule>
    <cfRule type="expression" dxfId="3739" priority="166">
      <formula>FIND("Réagir",#REF!)</formula>
    </cfRule>
  </conditionalFormatting>
  <conditionalFormatting sqref="AM28 AQ28 AV28">
    <cfRule type="expression" dxfId="3738" priority="163">
      <formula>FIND("Réagir",#REF!)</formula>
    </cfRule>
    <cfRule type="expression" dxfId="3737" priority="162">
      <formula>FIND("Agir",#REF!)</formula>
    </cfRule>
  </conditionalFormatting>
  <conditionalFormatting sqref="AM29 AQ29 AV29 AG29">
    <cfRule type="expression" dxfId="3736" priority="902" stopIfTrue="1">
      <formula>ISTEXT(AG29)</formula>
    </cfRule>
  </conditionalFormatting>
  <conditionalFormatting sqref="AM29 AQ29 AV29">
    <cfRule type="expression" dxfId="3735" priority="914">
      <formula>FIND("Agir",#REF!)</formula>
    </cfRule>
    <cfRule type="expression" dxfId="3734" priority="915">
      <formula>FIND("Réagir",#REF!)</formula>
    </cfRule>
  </conditionalFormatting>
  <conditionalFormatting sqref="AM29 AQ29 AV29:AY29 AG29">
    <cfRule type="containsText" dxfId="3733" priority="941" stopIfTrue="1" operator="containsText" text="Première">
      <formula>NOT(ISERROR(SEARCH("Première",AG29)))</formula>
    </cfRule>
  </conditionalFormatting>
  <conditionalFormatting sqref="AM31 AQ31 AV31 AG31">
    <cfRule type="expression" dxfId="3732" priority="845" stopIfTrue="1">
      <formula>ISTEXT(AG31)</formula>
    </cfRule>
  </conditionalFormatting>
  <conditionalFormatting sqref="AM31 AQ31 AV31">
    <cfRule type="expression" dxfId="3731" priority="858">
      <formula>FIND("Réagir",#REF!)</formula>
    </cfRule>
    <cfRule type="expression" dxfId="3730" priority="857">
      <formula>FIND("Agir",#REF!)</formula>
    </cfRule>
  </conditionalFormatting>
  <conditionalFormatting sqref="AM31 AQ31 AV31:AY31 AG31">
    <cfRule type="containsText" dxfId="3729" priority="884" stopIfTrue="1" operator="containsText" text="Première">
      <formula>NOT(ISERROR(SEARCH("Première",AG31)))</formula>
    </cfRule>
  </conditionalFormatting>
  <conditionalFormatting sqref="AM31:AM32 AQ31:AQ32 AV32">
    <cfRule type="expression" dxfId="3728" priority="801">
      <formula>FIND("Réagir",#REF!)</formula>
    </cfRule>
    <cfRule type="expression" dxfId="3727" priority="800">
      <formula>FIND("Agir",#REF!)</formula>
    </cfRule>
  </conditionalFormatting>
  <conditionalFormatting sqref="AM32 AQ32 AV32 AG31:AG32">
    <cfRule type="expression" dxfId="3726" priority="788" stopIfTrue="1">
      <formula>ISTEXT(AG31)</formula>
    </cfRule>
  </conditionalFormatting>
  <conditionalFormatting sqref="AM32 AQ32 AV32">
    <cfRule type="expression" dxfId="3725" priority="787">
      <formula>FIND("Réagir",#REF!)</formula>
    </cfRule>
    <cfRule type="expression" dxfId="3724" priority="786">
      <formula>FIND("Agir",#REF!)</formula>
    </cfRule>
  </conditionalFormatting>
  <conditionalFormatting sqref="AM32 AQ32 AV32:AY32 AA31:AA32 AG32 I31:I32">
    <cfRule type="containsText" dxfId="3723" priority="827" stopIfTrue="1" operator="containsText" text="Première">
      <formula>NOT(ISERROR(SEARCH("Première",I31)))</formula>
    </cfRule>
  </conditionalFormatting>
  <conditionalFormatting sqref="AQ7:AQ11 AQ13:AQ14 AM7:AM11 AV7:AV11 AM13:AM14 AV13:AV14">
    <cfRule type="expression" dxfId="3722" priority="991" stopIfTrue="1">
      <formula>ISTEXT(AM7)</formula>
    </cfRule>
  </conditionalFormatting>
  <conditionalFormatting sqref="AQ7:AQ11 AQ13:AQ14">
    <cfRule type="expression" dxfId="3721" priority="987">
      <formula>FIND("Agir",AV7)</formula>
    </cfRule>
    <cfRule type="expression" dxfId="3720" priority="986" stopIfTrue="1">
      <formula>ISTEXT(AQ7)</formula>
    </cfRule>
    <cfRule type="expression" dxfId="3719" priority="988">
      <formula>FIND("Réagir",AV7)</formula>
    </cfRule>
  </conditionalFormatting>
  <conditionalFormatting sqref="AQ8:AQ10">
    <cfRule type="expression" dxfId="3718" priority="747">
      <formula>FIND("Agir",AV8)</formula>
    </cfRule>
    <cfRule type="expression" dxfId="3717" priority="748">
      <formula>FIND("Réagir",AV8)</formula>
    </cfRule>
    <cfRule type="expression" dxfId="3716" priority="746" stopIfTrue="1">
      <formula>ISTEXT(AQ8)</formula>
    </cfRule>
  </conditionalFormatting>
  <conditionalFormatting sqref="AQ8:AQ11">
    <cfRule type="expression" dxfId="3715" priority="965" stopIfTrue="1">
      <formula>ISTEXT(AQ8)</formula>
    </cfRule>
    <cfRule type="expression" dxfId="3714" priority="967">
      <formula>FIND("Réagir",AV8)</formula>
    </cfRule>
    <cfRule type="expression" dxfId="3713" priority="966">
      <formula>FIND("Agir",AV8)</formula>
    </cfRule>
  </conditionalFormatting>
  <conditionalFormatting sqref="AQ13:AQ14">
    <cfRule type="expression" dxfId="3712" priority="968" stopIfTrue="1">
      <formula>ISTEXT(AQ13)</formula>
    </cfRule>
    <cfRule type="expression" dxfId="3711" priority="969">
      <formula>FIND("Agir",AV13)</formula>
    </cfRule>
    <cfRule type="expression" dxfId="3710" priority="970">
      <formula>FIND("Réagir",AV13)</formula>
    </cfRule>
  </conditionalFormatting>
  <conditionalFormatting sqref="AQ13:AQ15 AM13:AM15 AV15">
    <cfRule type="expression" dxfId="3709" priority="704" stopIfTrue="1">
      <formula>ISTEXT(AM13)</formula>
    </cfRule>
  </conditionalFormatting>
  <conditionalFormatting sqref="AQ15">
    <cfRule type="expression" dxfId="3708" priority="703">
      <formula>FIND("Réagir",AV15)</formula>
    </cfRule>
    <cfRule type="expression" dxfId="3707" priority="702">
      <formula>FIND("Agir",AV15)</formula>
    </cfRule>
    <cfRule type="expression" dxfId="3706" priority="701" stopIfTrue="1">
      <formula>ISTEXT(AQ15)</formula>
    </cfRule>
    <cfRule type="expression" dxfId="3705" priority="700">
      <formula>FIND("Réagir",AV15)</formula>
    </cfRule>
    <cfRule type="expression" dxfId="3704" priority="699">
      <formula>FIND("Agir",AV15)</formula>
    </cfRule>
    <cfRule type="expression" dxfId="3703" priority="698" stopIfTrue="1">
      <formula>ISTEXT(AQ15)</formula>
    </cfRule>
  </conditionalFormatting>
  <conditionalFormatting sqref="AQ17 AM17 AV17">
    <cfRule type="expression" dxfId="3702" priority="638" stopIfTrue="1">
      <formula>ISTEXT(AM17)</formula>
    </cfRule>
  </conditionalFormatting>
  <conditionalFormatting sqref="AQ17">
    <cfRule type="expression" dxfId="3701" priority="634">
      <formula>FIND("Réagir",AV17)</formula>
    </cfRule>
    <cfRule type="expression" dxfId="3700" priority="632" stopIfTrue="1">
      <formula>ISTEXT(AQ17)</formula>
    </cfRule>
    <cfRule type="expression" dxfId="3699" priority="633">
      <formula>FIND("Agir",AV17)</formula>
    </cfRule>
    <cfRule type="expression" dxfId="3698" priority="635" stopIfTrue="1">
      <formula>ISTEXT(AQ17)</formula>
    </cfRule>
    <cfRule type="expression" dxfId="3697" priority="636">
      <formula>FIND("Agir",AV17)</formula>
    </cfRule>
    <cfRule type="expression" dxfId="3696" priority="637">
      <formula>FIND("Réagir",AV17)</formula>
    </cfRule>
  </conditionalFormatting>
  <conditionalFormatting sqref="AQ19 AM19 AV19">
    <cfRule type="expression" dxfId="3695" priority="572" stopIfTrue="1">
      <formula>ISTEXT(AM19)</formula>
    </cfRule>
  </conditionalFormatting>
  <conditionalFormatting sqref="AQ19">
    <cfRule type="expression" dxfId="3694" priority="566" stopIfTrue="1">
      <formula>ISTEXT(AQ19)</formula>
    </cfRule>
    <cfRule type="expression" dxfId="3693" priority="570">
      <formula>FIND("Agir",AV19)</formula>
    </cfRule>
    <cfRule type="expression" dxfId="3692" priority="569" stopIfTrue="1">
      <formula>ISTEXT(AQ19)</formula>
    </cfRule>
    <cfRule type="expression" dxfId="3691" priority="568">
      <formula>FIND("Réagir",AV19)</formula>
    </cfRule>
    <cfRule type="expression" dxfId="3690" priority="571">
      <formula>FIND("Réagir",AV19)</formula>
    </cfRule>
    <cfRule type="expression" dxfId="3689" priority="567">
      <formula>FIND("Agir",AV19)</formula>
    </cfRule>
  </conditionalFormatting>
  <conditionalFormatting sqref="AQ19:AQ20 AM19:AM20 AV20">
    <cfRule type="expression" dxfId="3688" priority="506" stopIfTrue="1">
      <formula>ISTEXT(AM19)</formula>
    </cfRule>
  </conditionalFormatting>
  <conditionalFormatting sqref="AQ20">
    <cfRule type="expression" dxfId="3687" priority="500" stopIfTrue="1">
      <formula>ISTEXT(AQ20)</formula>
    </cfRule>
    <cfRule type="expression" dxfId="3686" priority="503" stopIfTrue="1">
      <formula>ISTEXT(AQ20)</formula>
    </cfRule>
    <cfRule type="expression" dxfId="3685" priority="502">
      <formula>FIND("Réagir",AV20)</formula>
    </cfRule>
    <cfRule type="expression" dxfId="3684" priority="505">
      <formula>FIND("Réagir",AV20)</formula>
    </cfRule>
    <cfRule type="expression" dxfId="3683" priority="504">
      <formula>FIND("Agir",AV20)</formula>
    </cfRule>
    <cfRule type="expression" dxfId="3682" priority="501">
      <formula>FIND("Agir",AV20)</formula>
    </cfRule>
  </conditionalFormatting>
  <conditionalFormatting sqref="AQ20:AQ21 AM20:AM21 AV21">
    <cfRule type="expression" dxfId="3681" priority="440" stopIfTrue="1">
      <formula>ISTEXT(AM20)</formula>
    </cfRule>
  </conditionalFormatting>
  <conditionalFormatting sqref="AQ21">
    <cfRule type="expression" dxfId="3680" priority="439">
      <formula>FIND("Réagir",AV21)</formula>
    </cfRule>
    <cfRule type="expression" dxfId="3679" priority="438">
      <formula>FIND("Agir",AV21)</formula>
    </cfRule>
    <cfRule type="expression" dxfId="3678" priority="436">
      <formula>FIND("Réagir",AV21)</formula>
    </cfRule>
    <cfRule type="expression" dxfId="3677" priority="437" stopIfTrue="1">
      <formula>ISTEXT(AQ21)</formula>
    </cfRule>
    <cfRule type="expression" dxfId="3676" priority="435">
      <formula>FIND("Agir",AV21)</formula>
    </cfRule>
    <cfRule type="expression" dxfId="3675" priority="434" stopIfTrue="1">
      <formula>ISTEXT(AQ21)</formula>
    </cfRule>
  </conditionalFormatting>
  <conditionalFormatting sqref="AQ24 AM24 AV24">
    <cfRule type="expression" dxfId="3674" priority="374" stopIfTrue="1">
      <formula>ISTEXT(AM24)</formula>
    </cfRule>
  </conditionalFormatting>
  <conditionalFormatting sqref="AQ24">
    <cfRule type="expression" dxfId="3673" priority="372">
      <formula>FIND("Agir",AV24)</formula>
    </cfRule>
    <cfRule type="expression" dxfId="3672" priority="373">
      <formula>FIND("Réagir",AV24)</formula>
    </cfRule>
    <cfRule type="expression" dxfId="3671" priority="369">
      <formula>FIND("Agir",AV24)</formula>
    </cfRule>
    <cfRule type="expression" dxfId="3670" priority="368" stopIfTrue="1">
      <formula>ISTEXT(AQ24)</formula>
    </cfRule>
    <cfRule type="expression" dxfId="3669" priority="370">
      <formula>FIND("Réagir",AV24)</formula>
    </cfRule>
    <cfRule type="expression" dxfId="3668" priority="371" stopIfTrue="1">
      <formula>ISTEXT(AQ24)</formula>
    </cfRule>
  </conditionalFormatting>
  <conditionalFormatting sqref="AQ24:AQ25 AM24:AM25 AV25">
    <cfRule type="expression" dxfId="3667" priority="308" stopIfTrue="1">
      <formula>ISTEXT(AM24)</formula>
    </cfRule>
  </conditionalFormatting>
  <conditionalFormatting sqref="AQ25">
    <cfRule type="expression" dxfId="3666" priority="304">
      <formula>FIND("Réagir",AV25)</formula>
    </cfRule>
    <cfRule type="expression" dxfId="3665" priority="303">
      <formula>FIND("Agir",AV25)</formula>
    </cfRule>
    <cfRule type="expression" dxfId="3664" priority="302" stopIfTrue="1">
      <formula>ISTEXT(AQ25)</formula>
    </cfRule>
    <cfRule type="expression" dxfId="3663" priority="307">
      <formula>FIND("Réagir",AV25)</formula>
    </cfRule>
    <cfRule type="expression" dxfId="3662" priority="306">
      <formula>FIND("Agir",AV25)</formula>
    </cfRule>
    <cfRule type="expression" dxfId="3661" priority="305" stopIfTrue="1">
      <formula>ISTEXT(AQ25)</formula>
    </cfRule>
  </conditionalFormatting>
  <conditionalFormatting sqref="AQ25:AQ26 AM25:AM26 AV26">
    <cfRule type="expression" dxfId="3660" priority="242" stopIfTrue="1">
      <formula>ISTEXT(AM25)</formula>
    </cfRule>
  </conditionalFormatting>
  <conditionalFormatting sqref="AQ26">
    <cfRule type="expression" dxfId="3659" priority="241">
      <formula>FIND("Réagir",AV26)</formula>
    </cfRule>
    <cfRule type="expression" dxfId="3658" priority="238">
      <formula>FIND("Réagir",AV26)</formula>
    </cfRule>
    <cfRule type="expression" dxfId="3657" priority="237">
      <formula>FIND("Agir",AV26)</formula>
    </cfRule>
    <cfRule type="expression" dxfId="3656" priority="236" stopIfTrue="1">
      <formula>ISTEXT(AQ26)</formula>
    </cfRule>
    <cfRule type="expression" dxfId="3655" priority="239" stopIfTrue="1">
      <formula>ISTEXT(AQ26)</formula>
    </cfRule>
    <cfRule type="expression" dxfId="3654" priority="240">
      <formula>FIND("Agir",AV26)</formula>
    </cfRule>
  </conditionalFormatting>
  <conditionalFormatting sqref="AQ28">
    <cfRule type="expression" dxfId="3653" priority="175">
      <formula>FIND("Réagir",AV28)</formula>
    </cfRule>
    <cfRule type="expression" dxfId="3652" priority="173" stopIfTrue="1">
      <formula>ISTEXT(AQ28)</formula>
    </cfRule>
    <cfRule type="expression" dxfId="3651" priority="172">
      <formula>FIND("Réagir",AV28)</formula>
    </cfRule>
    <cfRule type="expression" dxfId="3650" priority="171">
      <formula>FIND("Agir",AV28)</formula>
    </cfRule>
    <cfRule type="expression" dxfId="3649" priority="170" stopIfTrue="1">
      <formula>ISTEXT(AQ28)</formula>
    </cfRule>
    <cfRule type="expression" dxfId="3648" priority="174">
      <formula>FIND("Agir",AV28)</formula>
    </cfRule>
  </conditionalFormatting>
  <conditionalFormatting sqref="AQ28:AQ29 AV28 AM28:AM29">
    <cfRule type="expression" dxfId="3647" priority="176" stopIfTrue="1">
      <formula>ISTEXT(AM28)</formula>
    </cfRule>
  </conditionalFormatting>
  <conditionalFormatting sqref="AQ29 AM29 AV29">
    <cfRule type="expression" dxfId="3646" priority="913" stopIfTrue="1">
      <formula>ISTEXT(AM29)</formula>
    </cfRule>
  </conditionalFormatting>
  <conditionalFormatting sqref="AQ29">
    <cfRule type="expression" dxfId="3645" priority="909">
      <formula>FIND("Agir",AV29)</formula>
    </cfRule>
    <cfRule type="expression" dxfId="3644" priority="908" stopIfTrue="1">
      <formula>ISTEXT(AQ29)</formula>
    </cfRule>
    <cfRule type="expression" dxfId="3643" priority="910">
      <formula>FIND("Réagir",AV29)</formula>
    </cfRule>
  </conditionalFormatting>
  <conditionalFormatting sqref="AQ31 AM31 AV31">
    <cfRule type="expression" dxfId="3642" priority="856" stopIfTrue="1">
      <formula>ISTEXT(AM31)</formula>
    </cfRule>
  </conditionalFormatting>
  <conditionalFormatting sqref="AQ31">
    <cfRule type="expression" dxfId="3641" priority="851" stopIfTrue="1">
      <formula>ISTEXT(AQ31)</formula>
    </cfRule>
    <cfRule type="expression" dxfId="3640" priority="852">
      <formula>FIND("Agir",AV31)</formula>
    </cfRule>
    <cfRule type="expression" dxfId="3639" priority="853">
      <formula>FIND("Réagir",AV31)</formula>
    </cfRule>
  </conditionalFormatting>
  <conditionalFormatting sqref="AQ31:AQ32 AM31:AM32 AV32">
    <cfRule type="expression" dxfId="3638" priority="799" stopIfTrue="1">
      <formula>ISTEXT(AM31)</formula>
    </cfRule>
  </conditionalFormatting>
  <conditionalFormatting sqref="AQ32">
    <cfRule type="expression" dxfId="3637" priority="794" stopIfTrue="1">
      <formula>ISTEXT(AQ32)</formula>
    </cfRule>
    <cfRule type="expression" dxfId="3636" priority="795">
      <formula>FIND("Agir",AV32)</formula>
    </cfRule>
    <cfRule type="expression" dxfId="3635" priority="796">
      <formula>FIND("Réagir",AV32)</formula>
    </cfRule>
  </conditionalFormatting>
  <conditionalFormatting sqref="AV7:AV11 AV13:AV14 AQ7:AQ11 AM7:AM11">
    <cfRule type="expression" dxfId="3634" priority="956" stopIfTrue="1">
      <formula>ISTEXT(AM7)</formula>
    </cfRule>
  </conditionalFormatting>
  <conditionalFormatting sqref="AV15 AM15 AQ15">
    <cfRule type="expression" dxfId="3633" priority="689" stopIfTrue="1">
      <formula>ISTEXT(AM15)</formula>
    </cfRule>
  </conditionalFormatting>
  <conditionalFormatting sqref="AV17 AM17 AQ17">
    <cfRule type="expression" dxfId="3632" priority="623" stopIfTrue="1">
      <formula>ISTEXT(AM17)</formula>
    </cfRule>
  </conditionalFormatting>
  <conditionalFormatting sqref="AV19">
    <cfRule type="expression" dxfId="3631" priority="559">
      <formula>FIND("Réagir",#REF!)</formula>
    </cfRule>
    <cfRule type="expression" dxfId="3630" priority="558">
      <formula>FIND("Agir",#REF!)</formula>
    </cfRule>
    <cfRule type="expression" dxfId="3629" priority="557" stopIfTrue="1">
      <formula>ISTEXT(AV19)</formula>
    </cfRule>
  </conditionalFormatting>
  <conditionalFormatting sqref="AV20">
    <cfRule type="expression" dxfId="3628" priority="493">
      <formula>FIND("Réagir",#REF!)</formula>
    </cfRule>
    <cfRule type="expression" dxfId="3627" priority="492">
      <formula>FIND("Agir",#REF!)</formula>
    </cfRule>
    <cfRule type="expression" dxfId="3626" priority="491" stopIfTrue="1">
      <formula>ISTEXT(AV20)</formula>
    </cfRule>
  </conditionalFormatting>
  <conditionalFormatting sqref="AV21 AM21 AQ21">
    <cfRule type="expression" dxfId="3625" priority="425" stopIfTrue="1">
      <formula>ISTEXT(AM21)</formula>
    </cfRule>
  </conditionalFormatting>
  <conditionalFormatting sqref="AV24">
    <cfRule type="expression" dxfId="3624" priority="361">
      <formula>FIND("Réagir",#REF!)</formula>
    </cfRule>
    <cfRule type="expression" dxfId="3623" priority="360">
      <formula>FIND("Agir",#REF!)</formula>
    </cfRule>
    <cfRule type="expression" dxfId="3622" priority="359" stopIfTrue="1">
      <formula>ISTEXT(AV24)</formula>
    </cfRule>
  </conditionalFormatting>
  <conditionalFormatting sqref="AV25">
    <cfRule type="expression" dxfId="3621" priority="294">
      <formula>FIND("Agir",#REF!)</formula>
    </cfRule>
    <cfRule type="expression" dxfId="3620" priority="295">
      <formula>FIND("Réagir",#REF!)</formula>
    </cfRule>
    <cfRule type="expression" dxfId="3619" priority="293" stopIfTrue="1">
      <formula>ISTEXT(AV25)</formula>
    </cfRule>
  </conditionalFormatting>
  <conditionalFormatting sqref="AV26 AM26 AQ26">
    <cfRule type="expression" dxfId="3618" priority="227" stopIfTrue="1">
      <formula>ISTEXT(AM26)</formula>
    </cfRule>
  </conditionalFormatting>
  <conditionalFormatting sqref="AV28 AM28 AQ28">
    <cfRule type="expression" dxfId="3617" priority="161" stopIfTrue="1">
      <formula>ISTEXT(AM28)</formula>
    </cfRule>
  </conditionalFormatting>
  <conditionalFormatting sqref="AV28 AM28:AM29 AQ28:AQ29">
    <cfRule type="expression" dxfId="3616" priority="177">
      <formula>FIND("Agir",#REF!)</formula>
    </cfRule>
    <cfRule type="expression" dxfId="3615" priority="178">
      <formula>FIND("Réagir",#REF!)</formula>
    </cfRule>
  </conditionalFormatting>
  <conditionalFormatting sqref="AV29">
    <cfRule type="expression" dxfId="3614" priority="900">
      <formula>FIND("Agir",#REF!)</formula>
    </cfRule>
    <cfRule type="expression" dxfId="3613" priority="899" stopIfTrue="1">
      <formula>ISTEXT(AV29)</formula>
    </cfRule>
    <cfRule type="expression" dxfId="3612" priority="901">
      <formula>FIND("Réagir",#REF!)</formula>
    </cfRule>
  </conditionalFormatting>
  <conditionalFormatting sqref="AV31">
    <cfRule type="expression" dxfId="3611" priority="842" stopIfTrue="1">
      <formula>ISTEXT(AV31)</formula>
    </cfRule>
    <cfRule type="expression" dxfId="3610" priority="843">
      <formula>FIND("Agir",#REF!)</formula>
    </cfRule>
    <cfRule type="expression" dxfId="3609" priority="844">
      <formula>FIND("Réagir",#REF!)</formula>
    </cfRule>
  </conditionalFormatting>
  <conditionalFormatting sqref="AV32 AM32 AQ32">
    <cfRule type="expression" dxfId="3608" priority="785" stopIfTrue="1">
      <formula>ISTEXT(AM32)</formula>
    </cfRule>
  </conditionalFormatting>
  <conditionalFormatting sqref="AV7:AY11">
    <cfRule type="expression" dxfId="3607" priority="947" stopIfTrue="1">
      <formula>ISTEXT(AV7)</formula>
    </cfRule>
    <cfRule type="expression" dxfId="3606" priority="948">
      <formula>FIND("Agir",#REF!)</formula>
    </cfRule>
    <cfRule type="expression" dxfId="3605" priority="949">
      <formula>FIND("Réagir",#REF!)</formula>
    </cfRule>
  </conditionalFormatting>
  <conditionalFormatting sqref="AV13:AY15">
    <cfRule type="expression" dxfId="3604" priority="680" stopIfTrue="1">
      <formula>ISTEXT(AV13)</formula>
    </cfRule>
    <cfRule type="expression" dxfId="3603" priority="681">
      <formula>FIND("Agir",#REF!)</formula>
    </cfRule>
    <cfRule type="expression" dxfId="3602" priority="682">
      <formula>FIND("Réagir",#REF!)</formula>
    </cfRule>
  </conditionalFormatting>
  <conditionalFormatting sqref="AV17:AY17">
    <cfRule type="expression" dxfId="3601" priority="615">
      <formula>FIND("Agir",#REF!)</formula>
    </cfRule>
    <cfRule type="expression" dxfId="3600" priority="616">
      <formula>FIND("Réagir",#REF!)</formula>
    </cfRule>
    <cfRule type="expression" dxfId="3599" priority="614" stopIfTrue="1">
      <formula>ISTEXT(AV17)</formula>
    </cfRule>
  </conditionalFormatting>
  <conditionalFormatting sqref="AV19:AY21">
    <cfRule type="expression" dxfId="3598" priority="416" stopIfTrue="1">
      <formula>ISTEXT(AV19)</formula>
    </cfRule>
    <cfRule type="expression" dxfId="3597" priority="418">
      <formula>FIND("Réagir",#REF!)</formula>
    </cfRule>
    <cfRule type="expression" dxfId="3596" priority="417">
      <formula>FIND("Agir",#REF!)</formula>
    </cfRule>
  </conditionalFormatting>
  <conditionalFormatting sqref="AV24:AY26">
    <cfRule type="expression" dxfId="3595" priority="218" stopIfTrue="1">
      <formula>ISTEXT(AV24)</formula>
    </cfRule>
    <cfRule type="expression" dxfId="3594" priority="219">
      <formula>FIND("Agir",#REF!)</formula>
    </cfRule>
    <cfRule type="expression" dxfId="3593" priority="220">
      <formula>FIND("Réagir",#REF!)</formula>
    </cfRule>
  </conditionalFormatting>
  <conditionalFormatting sqref="AV28:AY29">
    <cfRule type="expression" dxfId="3592" priority="153">
      <formula>FIND("Agir",#REF!)</formula>
    </cfRule>
    <cfRule type="expression" dxfId="3591" priority="152" stopIfTrue="1">
      <formula>ISTEXT(AV28)</formula>
    </cfRule>
    <cfRule type="expression" dxfId="3590" priority="154">
      <formula>FIND("Réagir",#REF!)</formula>
    </cfRule>
  </conditionalFormatting>
  <conditionalFormatting sqref="AV31:AY32">
    <cfRule type="expression" dxfId="3589" priority="778">
      <formula>FIND("Réagir",#REF!)</formula>
    </cfRule>
    <cfRule type="expression" dxfId="3588" priority="777">
      <formula>FIND("Agir",#REF!)</formula>
    </cfRule>
    <cfRule type="expression" dxfId="3587" priority="776" stopIfTrue="1">
      <formula>ISTEXT(AV31)</formula>
    </cfRule>
  </conditionalFormatting>
  <conditionalFormatting sqref="AW4 I5:J5 AA5 AG5 AM5 AQ5 AV5:AY5">
    <cfRule type="containsText" dxfId="3586" priority="6" stopIfTrue="1" operator="containsText" text="Terme">
      <formula>NOT(ISERROR(SEARCH("Terme",I4)))</formula>
    </cfRule>
  </conditionalFormatting>
  <conditionalFormatting sqref="AW4:AX4">
    <cfRule type="containsText" dxfId="3585" priority="2" stopIfTrue="1" operator="containsText" text="Seconde">
      <formula>NOT(ISERROR(SEARCH("Seconde",AW4)))</formula>
    </cfRule>
    <cfRule type="containsText" dxfId="3584" priority="1" stopIfTrue="1" operator="containsText" text="Première">
      <formula>NOT(ISERROR(SEARCH("Première",AW4)))</formula>
    </cfRule>
  </conditionalFormatting>
  <conditionalFormatting sqref="AX4">
    <cfRule type="containsText" dxfId="3583" priority="3" stopIfTrue="1" operator="containsText" text="Terme">
      <formula>NOT(ISERROR(SEARCH("Terme",AX4)))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31:F32 F7:F11 F13:F15 F17 F19:F21 F24:F26 F28:F29" xr:uid="{00000000-0002-0000-13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31:E32 E28:E29 E24:E26 E19:E21 E17 E13:E15 E7:E11" xr:uid="{00000000-0002-0000-13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1 H13:H15 H17 H19:H21 H24:H26 H28:H29 H31:H32" xr:uid="{00000000-0002-0000-1300-000004000000}">
      <formula1>$M$1:$P$1</formula1>
    </dataValidation>
  </dataValidations>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Y196"/>
  <sheetViews>
    <sheetView zoomScale="70" zoomScaleNormal="70" workbookViewId="0">
      <selection activeCell="BH6" sqref="BH6"/>
    </sheetView>
  </sheetViews>
  <sheetFormatPr defaultColWidth="10.7109375" defaultRowHeight="11.45"/>
  <cols>
    <col min="1" max="1" width="1.42578125" style="205" customWidth="1"/>
    <col min="2" max="2" width="8.42578125" style="297" customWidth="1"/>
    <col min="3" max="3" width="83" style="298" customWidth="1"/>
    <col min="4" max="4" width="46" style="299" hidden="1" customWidth="1"/>
    <col min="5" max="5" width="9.85546875" style="205" customWidth="1"/>
    <col min="6" max="6" width="9.85546875" style="300" customWidth="1"/>
    <col min="7" max="7" width="46" style="299" hidden="1" customWidth="1"/>
    <col min="8" max="8" width="8.85546875" style="299" customWidth="1"/>
    <col min="9" max="9" width="45.7109375" style="299" hidden="1" customWidth="1"/>
    <col min="10" max="10" width="20.7109375" style="299" customWidth="1"/>
    <col min="11" max="26" width="5.7109375" style="205" hidden="1" customWidth="1"/>
    <col min="27" max="27" width="20.7109375" style="299" customWidth="1"/>
    <col min="28" max="32" width="10.5703125" style="205" hidden="1" customWidth="1"/>
    <col min="33" max="33" width="20.7109375" style="299" customWidth="1"/>
    <col min="34" max="40" width="9.7109375" style="299" hidden="1" customWidth="1"/>
    <col min="41" max="49" width="9.7109375" style="205" hidden="1" customWidth="1"/>
    <col min="50" max="50" width="20.7109375" style="299" customWidth="1"/>
    <col min="51" max="53" width="10.5703125" style="205" hidden="1" customWidth="1"/>
    <col min="54" max="54" width="20.7109375" style="299" hidden="1" customWidth="1"/>
    <col min="55" max="58" width="10.5703125" style="205" hidden="1" customWidth="1"/>
    <col min="59" max="59" width="20.7109375" style="299" hidden="1" customWidth="1"/>
    <col min="60" max="65" width="45.7109375" style="299" customWidth="1"/>
    <col min="66" max="66" width="10.7109375" style="205"/>
    <col min="67" max="77" width="10.7109375" style="205" hidden="1" customWidth="1"/>
    <col min="78" max="78" width="10.7109375" style="205" customWidth="1"/>
    <col min="79" max="16384" width="10.7109375" style="205"/>
  </cols>
  <sheetData>
    <row r="1" spans="1:77" s="200" customFormat="1" ht="10.5" customHeight="1" thickBot="1">
      <c r="B1" s="201"/>
      <c r="C1" s="202"/>
      <c r="D1" s="203"/>
      <c r="F1" s="204"/>
      <c r="G1" s="203"/>
      <c r="H1" s="203"/>
      <c r="I1" s="203"/>
      <c r="J1" s="203"/>
      <c r="L1" s="200">
        <v>0</v>
      </c>
      <c r="M1" s="200">
        <v>1</v>
      </c>
      <c r="N1" s="200">
        <v>2</v>
      </c>
      <c r="O1" s="200">
        <v>3</v>
      </c>
      <c r="P1" s="200">
        <v>4</v>
      </c>
      <c r="Q1" s="200">
        <v>5</v>
      </c>
      <c r="AA1" s="99"/>
      <c r="AG1" s="99"/>
      <c r="AH1" s="99"/>
      <c r="AI1" s="99"/>
      <c r="AJ1" s="99"/>
      <c r="AK1" s="99"/>
      <c r="AL1" s="99"/>
      <c r="AM1" s="99"/>
      <c r="AN1" s="99"/>
      <c r="AX1" s="99"/>
      <c r="BB1" s="99"/>
      <c r="BG1" s="99"/>
      <c r="BH1" s="203"/>
      <c r="BI1" s="203"/>
      <c r="BJ1" s="203"/>
      <c r="BK1" s="203"/>
      <c r="BL1" s="203"/>
      <c r="BM1" s="203"/>
    </row>
    <row r="2" spans="1:77" ht="15.75" customHeight="1">
      <c r="A2" s="200"/>
      <c r="B2" s="777" t="s">
        <v>427</v>
      </c>
      <c r="C2" s="778"/>
      <c r="D2" s="749"/>
      <c r="E2" s="750"/>
      <c r="F2" s="751"/>
      <c r="G2" s="752"/>
      <c r="H2" s="753"/>
      <c r="I2" s="754"/>
      <c r="J2" s="545"/>
      <c r="K2" s="533"/>
      <c r="L2" s="533"/>
      <c r="M2" s="533"/>
      <c r="N2" s="533"/>
      <c r="O2" s="533"/>
      <c r="P2" s="533"/>
      <c r="Q2" s="533"/>
      <c r="R2" s="533"/>
      <c r="S2" s="533"/>
      <c r="T2" s="533"/>
      <c r="U2" s="533"/>
      <c r="V2" s="533"/>
      <c r="W2" s="533"/>
      <c r="X2" s="533"/>
      <c r="Y2" s="533"/>
      <c r="Z2" s="533"/>
      <c r="AA2" s="783" t="s">
        <v>428</v>
      </c>
      <c r="AB2" s="784"/>
      <c r="AC2" s="784"/>
      <c r="AD2" s="784"/>
      <c r="AE2" s="784"/>
      <c r="AF2" s="784"/>
      <c r="AG2" s="784"/>
      <c r="AH2" s="784"/>
      <c r="AI2" s="784"/>
      <c r="AJ2" s="784"/>
      <c r="AK2" s="784"/>
      <c r="AL2" s="784"/>
      <c r="AM2" s="784"/>
      <c r="AN2" s="784"/>
      <c r="AO2" s="784"/>
      <c r="AP2" s="784"/>
      <c r="AQ2" s="784"/>
      <c r="AR2" s="784"/>
      <c r="AS2" s="784"/>
      <c r="AT2" s="784"/>
      <c r="AU2" s="784"/>
      <c r="AV2" s="784"/>
      <c r="AW2" s="784"/>
      <c r="AX2" s="785"/>
      <c r="AY2" s="533"/>
      <c r="AZ2" s="533"/>
      <c r="BA2" s="533"/>
      <c r="BB2" s="533"/>
      <c r="BC2" s="533"/>
      <c r="BD2" s="533"/>
      <c r="BE2" s="533"/>
      <c r="BF2" s="533"/>
      <c r="BG2" s="546"/>
      <c r="BH2" s="781" t="s">
        <v>429</v>
      </c>
      <c r="BI2" s="782"/>
      <c r="BJ2" s="755"/>
      <c r="BK2" s="755"/>
      <c r="BL2" s="775" t="s">
        <v>430</v>
      </c>
      <c r="BM2" s="776"/>
    </row>
    <row r="3" spans="1:77" s="222" customFormat="1" ht="169.5" customHeight="1" thickBot="1">
      <c r="A3" s="206"/>
      <c r="B3" s="779"/>
      <c r="C3" s="780"/>
      <c r="D3" s="207" t="s">
        <v>431</v>
      </c>
      <c r="E3" s="208" t="str">
        <f>'ODD 1'!E5</f>
        <v>Importance de la cible</v>
      </c>
      <c r="F3" s="209" t="str">
        <f>'ODD 1'!F5</f>
        <v>Performance actuelle</v>
      </c>
      <c r="G3" s="210" t="str">
        <f>'ODD 1'!G5</f>
        <v>Documentation de la performance actuelle et description des mesures déjà en place</v>
      </c>
      <c r="H3" s="211" t="str">
        <f>'ODD 1'!H5</f>
        <v>Compétences</v>
      </c>
      <c r="I3" s="212" t="str">
        <f>'ODD 1'!I5</f>
        <v>Forces et faiblesses</v>
      </c>
      <c r="J3" s="213" t="str">
        <f>'ODD 1'!J5</f>
        <v xml:space="preserve">Niveau de priorité </v>
      </c>
      <c r="K3" s="214" t="s">
        <v>21</v>
      </c>
      <c r="L3" s="100" t="s">
        <v>22</v>
      </c>
      <c r="M3" s="101" t="s">
        <v>23</v>
      </c>
      <c r="N3" s="102" t="s">
        <v>24</v>
      </c>
      <c r="O3" s="103" t="s">
        <v>25</v>
      </c>
      <c r="P3" s="104" t="s">
        <v>26</v>
      </c>
      <c r="Q3" s="105" t="s">
        <v>27</v>
      </c>
      <c r="R3" s="106" t="s">
        <v>28</v>
      </c>
      <c r="S3" s="215" t="s">
        <v>29</v>
      </c>
      <c r="T3" s="215" t="s">
        <v>30</v>
      </c>
      <c r="U3" s="215" t="s">
        <v>31</v>
      </c>
      <c r="V3" s="215" t="s">
        <v>32</v>
      </c>
      <c r="W3" s="215" t="s">
        <v>33</v>
      </c>
      <c r="X3" s="215" t="s">
        <v>34</v>
      </c>
      <c r="Y3" s="215" t="s">
        <v>35</v>
      </c>
      <c r="Z3" s="632" t="s">
        <v>36</v>
      </c>
      <c r="AA3" s="657" t="s">
        <v>37</v>
      </c>
      <c r="AB3" s="658" t="s">
        <v>38</v>
      </c>
      <c r="AC3" s="658" t="s">
        <v>39</v>
      </c>
      <c r="AD3" s="658" t="s">
        <v>40</v>
      </c>
      <c r="AE3" s="658" t="s">
        <v>41</v>
      </c>
      <c r="AF3" s="658" t="s">
        <v>42</v>
      </c>
      <c r="AG3" s="547" t="s">
        <v>43</v>
      </c>
      <c r="AH3" s="691" t="s">
        <v>432</v>
      </c>
      <c r="AI3" s="691" t="s">
        <v>433</v>
      </c>
      <c r="AJ3" s="691" t="s">
        <v>434</v>
      </c>
      <c r="AK3" s="691" t="s">
        <v>435</v>
      </c>
      <c r="AL3" s="691" t="s">
        <v>436</v>
      </c>
      <c r="AM3" s="691" t="s">
        <v>437</v>
      </c>
      <c r="AN3" s="691" t="s">
        <v>438</v>
      </c>
      <c r="AO3" s="692" t="s">
        <v>439</v>
      </c>
      <c r="AP3" s="692" t="s">
        <v>440</v>
      </c>
      <c r="AQ3" s="692" t="s">
        <v>441</v>
      </c>
      <c r="AR3" s="692" t="s">
        <v>442</v>
      </c>
      <c r="AS3" s="692" t="s">
        <v>443</v>
      </c>
      <c r="AT3" s="692" t="s">
        <v>444</v>
      </c>
      <c r="AU3" s="692" t="s">
        <v>445</v>
      </c>
      <c r="AV3" s="692" t="s">
        <v>446</v>
      </c>
      <c r="AW3" s="692" t="s">
        <v>447</v>
      </c>
      <c r="AX3" s="659" t="s">
        <v>448</v>
      </c>
      <c r="AY3" s="555" t="s">
        <v>50</v>
      </c>
      <c r="AZ3" s="217" t="s">
        <v>51</v>
      </c>
      <c r="BA3" s="217" t="s">
        <v>52</v>
      </c>
      <c r="BB3" s="216" t="s">
        <v>53</v>
      </c>
      <c r="BC3" s="217" t="s">
        <v>54</v>
      </c>
      <c r="BD3" s="217" t="s">
        <v>55</v>
      </c>
      <c r="BE3" s="217" t="s">
        <v>56</v>
      </c>
      <c r="BF3" s="217" t="s">
        <v>57</v>
      </c>
      <c r="BG3" s="218" t="s">
        <v>58</v>
      </c>
      <c r="BH3" s="219" t="s">
        <v>449</v>
      </c>
      <c r="BI3" s="220" t="s">
        <v>450</v>
      </c>
      <c r="BJ3" s="220" t="s">
        <v>451</v>
      </c>
      <c r="BK3" s="304" t="s">
        <v>61</v>
      </c>
      <c r="BL3" s="548" t="s">
        <v>452</v>
      </c>
      <c r="BM3" s="549" t="s">
        <v>453</v>
      </c>
      <c r="BO3" s="222" t="s">
        <v>454</v>
      </c>
      <c r="BP3" s="107" t="s">
        <v>455</v>
      </c>
      <c r="BQ3" s="107" t="s">
        <v>456</v>
      </c>
      <c r="BR3" s="107" t="s">
        <v>457</v>
      </c>
      <c r="BS3" s="108" t="s">
        <v>458</v>
      </c>
      <c r="BT3" s="109" t="s">
        <v>459</v>
      </c>
      <c r="BU3" s="110" t="s">
        <v>460</v>
      </c>
      <c r="BV3" s="111" t="s">
        <v>461</v>
      </c>
      <c r="BW3" s="112" t="s">
        <v>462</v>
      </c>
      <c r="BX3" s="113" t="s">
        <v>463</v>
      </c>
      <c r="BY3" s="107" t="s">
        <v>464</v>
      </c>
    </row>
    <row r="4" spans="1:77" s="224" customFormat="1" ht="30.75" customHeight="1" thickBot="1">
      <c r="A4" s="223"/>
      <c r="B4" s="770" t="s">
        <v>10</v>
      </c>
      <c r="C4" s="771"/>
      <c r="D4" s="771"/>
      <c r="E4" s="771"/>
      <c r="F4" s="771"/>
      <c r="G4" s="771"/>
      <c r="H4" s="771"/>
      <c r="I4" s="771"/>
      <c r="J4" s="771"/>
      <c r="K4" s="771"/>
      <c r="L4" s="771"/>
      <c r="M4" s="771"/>
      <c r="N4" s="771"/>
      <c r="O4" s="771"/>
      <c r="P4" s="771"/>
      <c r="Q4" s="771"/>
      <c r="R4" s="771"/>
      <c r="S4" s="771"/>
      <c r="T4" s="771"/>
      <c r="U4" s="771"/>
      <c r="V4" s="771"/>
      <c r="W4" s="771"/>
      <c r="X4" s="771"/>
      <c r="Y4" s="771"/>
      <c r="Z4" s="771"/>
      <c r="AA4" s="772"/>
      <c r="AB4" s="772"/>
      <c r="AC4" s="772"/>
      <c r="AD4" s="772"/>
      <c r="AE4" s="772"/>
      <c r="AF4" s="772"/>
      <c r="AG4" s="772"/>
      <c r="AH4" s="772"/>
      <c r="AI4" s="772"/>
      <c r="AJ4" s="772"/>
      <c r="AK4" s="772"/>
      <c r="AL4" s="772"/>
      <c r="AM4" s="772"/>
      <c r="AN4" s="772"/>
      <c r="AO4" s="772"/>
      <c r="AP4" s="772"/>
      <c r="AQ4" s="772"/>
      <c r="AR4" s="772"/>
      <c r="AS4" s="772"/>
      <c r="AT4" s="772"/>
      <c r="AU4" s="772"/>
      <c r="AV4" s="772"/>
      <c r="AW4" s="772"/>
      <c r="AX4" s="772"/>
      <c r="AY4" s="771"/>
      <c r="AZ4" s="771"/>
      <c r="BA4" s="771"/>
      <c r="BB4" s="771"/>
      <c r="BC4" s="771"/>
      <c r="BD4" s="771"/>
      <c r="BE4" s="771"/>
      <c r="BF4" s="771"/>
      <c r="BG4" s="771"/>
      <c r="BH4" s="771"/>
      <c r="BI4" s="771"/>
      <c r="BJ4" s="771"/>
      <c r="BK4" s="771"/>
      <c r="BL4" s="771"/>
      <c r="BM4" s="774"/>
      <c r="BO4" s="224" t="str">
        <f>B4</f>
        <v>ODD 1  -   Éliminer la pauvreté sous toutes ses formes et partout dans le monde</v>
      </c>
      <c r="BP4" s="224">
        <v>7</v>
      </c>
      <c r="BQ4" s="224">
        <f>BP4-BR4</f>
        <v>0</v>
      </c>
      <c r="BR4" s="225">
        <f>SUM(BR5:BR11)</f>
        <v>7</v>
      </c>
      <c r="BS4" s="225">
        <f t="shared" ref="BS4:BY4" si="0">SUM(BS5:BS11)</f>
        <v>0</v>
      </c>
      <c r="BT4" s="225">
        <f t="shared" si="0"/>
        <v>0</v>
      </c>
      <c r="BU4" s="225">
        <f t="shared" si="0"/>
        <v>0</v>
      </c>
      <c r="BV4" s="225">
        <f t="shared" si="0"/>
        <v>0</v>
      </c>
      <c r="BW4" s="225">
        <f t="shared" si="0"/>
        <v>0</v>
      </c>
      <c r="BX4" s="225">
        <f t="shared" si="0"/>
        <v>0</v>
      </c>
      <c r="BY4" s="225">
        <f t="shared" si="0"/>
        <v>0</v>
      </c>
    </row>
    <row r="5" spans="1:77" s="233" customFormat="1" ht="114" customHeight="1">
      <c r="A5" s="226"/>
      <c r="B5" s="227" t="s">
        <v>63</v>
      </c>
      <c r="C5" s="114" t="s">
        <v>64</v>
      </c>
      <c r="D5" s="343">
        <f>'ODD 1'!D7</f>
        <v>0</v>
      </c>
      <c r="E5" s="172">
        <f>'ODD 1'!E7</f>
        <v>0</v>
      </c>
      <c r="F5" s="119">
        <f>'ODD 1'!F7</f>
        <v>0</v>
      </c>
      <c r="G5" s="119">
        <f>'ODD 1'!G7</f>
        <v>0</v>
      </c>
      <c r="H5" s="120">
        <f>'ODD 1'!H7</f>
        <v>0</v>
      </c>
      <c r="I5" s="155">
        <f>'ODD 1'!I7</f>
        <v>0</v>
      </c>
      <c r="J5" s="156">
        <f>S5</f>
        <v>0</v>
      </c>
      <c r="K5" s="276">
        <f t="shared" ref="K5:K11" si="1">E5*10+F5</f>
        <v>0</v>
      </c>
      <c r="L5" s="276" t="b">
        <f>OR(K5=31)</f>
        <v>0</v>
      </c>
      <c r="M5" s="276" t="b">
        <f>OR(K5=21,K5=32)</f>
        <v>0</v>
      </c>
      <c r="N5" s="276" t="b">
        <f>OR(K5=22,K5=33)</f>
        <v>0</v>
      </c>
      <c r="O5" s="276" t="b">
        <f>OR(K5=11,K5=12)</f>
        <v>0</v>
      </c>
      <c r="P5" s="276" t="b">
        <f>OR(K5=23,K5=34)</f>
        <v>0</v>
      </c>
      <c r="Q5" s="276" t="b">
        <f>OR(K5=13,K5=14,K5=24)</f>
        <v>0</v>
      </c>
      <c r="R5" s="276" t="b">
        <f>OR(K5=1,K5=2,K5=3,K5=4)</f>
        <v>0</v>
      </c>
      <c r="S5" s="277">
        <f t="shared" ref="S5:S11" si="2">IF(COUNTA(E5:F5)&lt;2,"",(IF(L5=TRUE,$L$3,IF(M5=TRUE,$M$3,IF(N5=TRUE,$N$3,IF(O5=TRUE,$O$3,IF(P5=TRUE,$P$3,IF(Q5=TRUE,$Q$3,IF(R5=TRUE,$R$3,0)))))))))</f>
        <v>0</v>
      </c>
      <c r="T5" s="278">
        <f t="shared" ref="T5:T11" si="3">IF(COUNTA(E5:F5)&lt;2,"",(IF(L5=TRUE,6,IF(M5=TRUE,5,IF(N5=TRUE,4,IF(O5=TRUE,3,IF(P5=TRUE,2,IF(Q5=TRUE,1,IF(R5=TRUE,0,0)))))))))</f>
        <v>0</v>
      </c>
      <c r="U5" s="276">
        <f t="shared" ref="U5:U11" si="4">T5*10+H5</f>
        <v>0</v>
      </c>
      <c r="V5" s="276" t="b">
        <f>OR(U5=61,U5=62,U5=63)</f>
        <v>0</v>
      </c>
      <c r="W5" s="276" t="b">
        <f>OR(U5=51,U5=52)</f>
        <v>0</v>
      </c>
      <c r="X5" s="276" t="b">
        <f>OR(U5=31,U5=41,U5=42,U5=53)</f>
        <v>0</v>
      </c>
      <c r="Y5" s="276" t="b">
        <f>OR(U5=21,U5=32)</f>
        <v>0</v>
      </c>
      <c r="Z5" s="633" t="b">
        <f>AND(V5=FALSE,W5=FALSE,X5=FALSE,Y5=FALSE)</f>
        <v>1</v>
      </c>
      <c r="AA5" s="638" t="str">
        <f>IF(COUNTA(E5:F5:H5)&lt;3,"",(IF(V5=TRUE,$V$3,IF(W5=TRUE,$W$3,IF(X5=TRUE,$X$3,IF(Y5=TRUE,$Y$3,"Non"))))))</f>
        <v>Non</v>
      </c>
      <c r="AB5" s="276" t="b">
        <f>OR(U5=61,U5=62,U5=51,U5=52)</f>
        <v>0</v>
      </c>
      <c r="AC5" s="276" t="b">
        <f>OR(U5=41,U5=42)</f>
        <v>0</v>
      </c>
      <c r="AD5" s="276" t="b">
        <f>OR(U5=31,U5=32,U5=63,U5=64,U5=53,U5=54,)</f>
        <v>0</v>
      </c>
      <c r="AE5" s="276" t="b">
        <f>OR(U5=21,U5=22,)</f>
        <v>0</v>
      </c>
      <c r="AF5" s="276" t="b">
        <f>OR(U5=11,U5=12,U5=13,U5=23,)</f>
        <v>0</v>
      </c>
      <c r="AG5" s="156" t="str">
        <f>IF(COUNTA(E5:F5:H5)&lt;3,"",(IF(AB5=TRUE,$AB$3,IF(AC5=TRUE,$AC$3,IF(AD5=TRUE,$AD$3,IF(AE5=TRUE,$AE$3,IF(AF5=TRUE,$AF$3,"Aucune")))))))</f>
        <v>Aucune</v>
      </c>
      <c r="AH5" s="410" t="b">
        <f>OR($U5=61,$U5=62)</f>
        <v>0</v>
      </c>
      <c r="AI5" s="410" t="b">
        <f>OR($U5=63)</f>
        <v>0</v>
      </c>
      <c r="AJ5" s="410" t="b">
        <f>OR($U5=64)</f>
        <v>0</v>
      </c>
      <c r="AK5" s="410" t="b">
        <f>OR($U5=51,$U5=52)</f>
        <v>0</v>
      </c>
      <c r="AL5" s="410" t="b">
        <f>OR($U5=53)</f>
        <v>0</v>
      </c>
      <c r="AM5" s="410" t="b">
        <f>OR($U5=54)</f>
        <v>0</v>
      </c>
      <c r="AN5" s="410" t="b">
        <f>OR($U5=41)</f>
        <v>0</v>
      </c>
      <c r="AO5" s="410" t="b">
        <f>OR($U5=42,$U5=43)</f>
        <v>0</v>
      </c>
      <c r="AP5" s="410" t="b">
        <f>OR($U5=44)</f>
        <v>0</v>
      </c>
      <c r="AQ5" s="410" t="b">
        <f>OR($U5=31)</f>
        <v>0</v>
      </c>
      <c r="AR5" s="410" t="b">
        <f>OR($U5=32,$U5=33)</f>
        <v>0</v>
      </c>
      <c r="AS5" s="410" t="b">
        <f>OR($U5=34)</f>
        <v>0</v>
      </c>
      <c r="AT5" s="410" t="b">
        <f>OR($U5=22,$U5=23)</f>
        <v>0</v>
      </c>
      <c r="AU5" s="410" t="b">
        <f>OR($U5=24)</f>
        <v>0</v>
      </c>
      <c r="AV5" s="410" t="b">
        <f>OR($U5=12,$U5=13)</f>
        <v>0</v>
      </c>
      <c r="AW5" s="410" t="b">
        <f>OR($U5=14)</f>
        <v>0</v>
      </c>
      <c r="AX5" s="623" t="str">
        <f>IF(COUNTA(E5:F5:H5)&lt;3,"",(IF(AH5=TRUE,AH$3,IF(AI5=TRUE,AI$3,IF(AJ5=TRUE,AJ$3,IF(AK5=TRUE,AK$3,IF(AL5=TRUE,AL$3,IF(AM5=TRUE,AM$3,IF(AN5=TRUE,AN$3,IF(AO5=TRUE,AO$3,IF(AP5=TRUE,AP$3,IF(AQ5=TRUE,AQ$3,IF(AR5=TRUE,AR$3,IF(AS5=TRUE,AS$3,IF(AT5=TRUE,AT$3,IF(AU5=TRUE,AU$3,IF(AV5=TRUE,AV$3,IF(AW5=TRUE,AW$3,"Aucune"))))))))))))))))))</f>
        <v>Aucune</v>
      </c>
      <c r="AY5" s="550" t="b">
        <f t="shared" ref="AY5:AY11" si="5">OR(U5=61,U5=62,U5=63,U5=51,U5=52,U5=53)</f>
        <v>0</v>
      </c>
      <c r="AZ5" s="229" t="b">
        <f t="shared" ref="AZ5:AZ11" si="6">OR(U5=41,U5=42,U5=43,U5=31,U5=32,U5=33)</f>
        <v>0</v>
      </c>
      <c r="BA5" s="229" t="b">
        <f t="shared" ref="BA5:BA11" si="7">OR(U5=21,U5=22,U5=23,U5=11,U5=12,U5=13)</f>
        <v>0</v>
      </c>
      <c r="BB5" s="115" t="str">
        <f>IF(COUNTA(E5:F5:H5)&lt;3,"",(IF(AY5=TRUE,$AY$3,IF(AZ5=TRUE,$AZ$3,IF(BA5=TRUE,$BA$3,"Aucune action requise")))))</f>
        <v>Aucune action requise</v>
      </c>
      <c r="BC5" s="229" t="b">
        <f t="shared" ref="BC5:BC11" si="8">OR(U5=61,U5=51,U5=41,U5=31,U5=21)</f>
        <v>0</v>
      </c>
      <c r="BD5" s="229" t="b">
        <f t="shared" ref="BD5:BD11" si="9">OR(U5=62,U5=52,U5=42,U5=32,U5=22,U5=63,U5=53)</f>
        <v>0</v>
      </c>
      <c r="BE5" s="229" t="b">
        <f t="shared" ref="BE5:BE11" si="10">OR(U5=43,U5=33,U5=23,U5=34,U5=24)</f>
        <v>0</v>
      </c>
      <c r="BF5" s="229" t="b">
        <f t="shared" ref="BF5:BF11" si="11">OR(U5=64,U5=54,U5=44)</f>
        <v>0</v>
      </c>
      <c r="BG5" s="556" t="str">
        <f>IF(COUNTA(E5:F5:H5)&lt;3,"",(IF(BC5=TRUE,$BC$3,IF(BD5=TRUE,$BD$3,IF(BE5=TRUE,$BE$3,IF(BF5=TRUE,$BF$3,"Aucun"))))))</f>
        <v>Aucun</v>
      </c>
      <c r="BH5" s="557">
        <f t="shared" ref="BH5:BH11" si="12">G5</f>
        <v>0</v>
      </c>
      <c r="BI5" s="116">
        <f>'ODD 1'!AX7</f>
        <v>0</v>
      </c>
      <c r="BJ5" s="89"/>
      <c r="BK5" s="305"/>
      <c r="BL5" s="660">
        <f t="shared" ref="BL5:BL11" si="13">I5</f>
        <v>0</v>
      </c>
      <c r="BM5" s="661">
        <f t="shared" ref="BM5:BM11" si="14">D5</f>
        <v>0</v>
      </c>
      <c r="BR5" s="234">
        <f t="shared" ref="BR5:BR11" si="15">IF(K5=0,1,0)</f>
        <v>1</v>
      </c>
      <c r="BS5" s="234">
        <f t="shared" ref="BS5:BY11" si="16">IF(L5=TRUE,1,0)</f>
        <v>0</v>
      </c>
      <c r="BT5" s="234">
        <f t="shared" si="16"/>
        <v>0</v>
      </c>
      <c r="BU5" s="234">
        <f t="shared" si="16"/>
        <v>0</v>
      </c>
      <c r="BV5" s="234">
        <f t="shared" si="16"/>
        <v>0</v>
      </c>
      <c r="BW5" s="234">
        <f t="shared" si="16"/>
        <v>0</v>
      </c>
      <c r="BX5" s="234">
        <f t="shared" si="16"/>
        <v>0</v>
      </c>
      <c r="BY5" s="234">
        <f t="shared" si="16"/>
        <v>0</v>
      </c>
    </row>
    <row r="6" spans="1:77" s="233" customFormat="1" ht="114" customHeight="1">
      <c r="A6" s="226"/>
      <c r="B6" s="235" t="s">
        <v>65</v>
      </c>
      <c r="C6" s="118" t="s">
        <v>66</v>
      </c>
      <c r="D6" s="344">
        <f>'ODD 1'!D8</f>
        <v>0</v>
      </c>
      <c r="E6" s="172">
        <f>'ODD 1'!E8</f>
        <v>0</v>
      </c>
      <c r="F6" s="119">
        <f>'ODD 1'!F8</f>
        <v>0</v>
      </c>
      <c r="G6" s="119">
        <f>'ODD 1'!G8</f>
        <v>0</v>
      </c>
      <c r="H6" s="120">
        <f>'ODD 1'!H8</f>
        <v>0</v>
      </c>
      <c r="I6" s="120">
        <f>'ODD 1'!I8</f>
        <v>0</v>
      </c>
      <c r="J6" s="121">
        <f t="shared" ref="J6:J11" si="17">S6</f>
        <v>0</v>
      </c>
      <c r="K6" s="237">
        <f t="shared" si="1"/>
        <v>0</v>
      </c>
      <c r="L6" s="237" t="b">
        <f t="shared" ref="L6:L11" si="18">OR(K6=31)</f>
        <v>0</v>
      </c>
      <c r="M6" s="237" t="b">
        <f t="shared" ref="M6:M11" si="19">OR(K6=21,K6=32)</f>
        <v>0</v>
      </c>
      <c r="N6" s="237" t="b">
        <f t="shared" ref="N6:N11" si="20">OR(K6=22,K6=33)</f>
        <v>0</v>
      </c>
      <c r="O6" s="237" t="b">
        <f t="shared" ref="O6:O11" si="21">OR(K6=11,K6=12)</f>
        <v>0</v>
      </c>
      <c r="P6" s="237" t="b">
        <f t="shared" ref="P6:P11" si="22">OR(K6=23,K6=34)</f>
        <v>0</v>
      </c>
      <c r="Q6" s="237" t="b">
        <f t="shared" ref="Q6:Q11" si="23">OR(K6=13,K6=14,K6=24)</f>
        <v>0</v>
      </c>
      <c r="R6" s="237" t="b">
        <f t="shared" ref="R6:R11" si="24">OR(K6=1,K6=2,K6=3,K6=4)</f>
        <v>0</v>
      </c>
      <c r="S6" s="238">
        <f t="shared" si="2"/>
        <v>0</v>
      </c>
      <c r="T6" s="239">
        <f t="shared" si="3"/>
        <v>0</v>
      </c>
      <c r="U6" s="237">
        <f t="shared" si="4"/>
        <v>0</v>
      </c>
      <c r="V6" s="237" t="b">
        <f t="shared" ref="V6:V11" si="25">OR(U6=61,U6=62,U6=63)</f>
        <v>0</v>
      </c>
      <c r="W6" s="237" t="b">
        <f t="shared" ref="W6:W11" si="26">OR(U6=51,U6=52)</f>
        <v>0</v>
      </c>
      <c r="X6" s="237" t="b">
        <f t="shared" ref="X6:X11" si="27">OR(U6=31,U6=41,U6=42,U6=53)</f>
        <v>0</v>
      </c>
      <c r="Y6" s="237" t="b">
        <f t="shared" ref="Y6:Y11" si="28">OR(U6=21,U6=32)</f>
        <v>0</v>
      </c>
      <c r="Z6" s="634" t="b">
        <f t="shared" ref="Z6:Z11" si="29">AND(V6=FALSE,W6=FALSE,X6=FALSE,Y6=FALSE)</f>
        <v>1</v>
      </c>
      <c r="AA6" s="639" t="str">
        <f>IF(COUNTA(E6:F6:H6)&lt;3,"",(IF(V6=TRUE,$V$3,IF(W6=TRUE,$W$3,IF(X6=TRUE,$X$3,IF(Y6=TRUE,$Y$3,"Non"))))))</f>
        <v>Non</v>
      </c>
      <c r="AB6" s="237" t="b">
        <f t="shared" ref="AB6:AB11" si="30">OR(U6=61,U6=62,U6=51,U6=52)</f>
        <v>0</v>
      </c>
      <c r="AC6" s="237" t="b">
        <f t="shared" ref="AC6:AC11" si="31">OR(U6=41,U6=42)</f>
        <v>0</v>
      </c>
      <c r="AD6" s="237" t="b">
        <f t="shared" ref="AD6:AD11" si="32">OR(U6=31,U6=32,U6=63,U6=64,U6=53,U6=54,)</f>
        <v>0</v>
      </c>
      <c r="AE6" s="237" t="b">
        <f t="shared" ref="AE6:AE11" si="33">OR(U6=21,U6=22,)</f>
        <v>0</v>
      </c>
      <c r="AF6" s="237" t="b">
        <f t="shared" ref="AF6:AF11" si="34">OR(U6=11,U6=12,U6=13,U6=23,)</f>
        <v>0</v>
      </c>
      <c r="AG6" s="121" t="str">
        <f>IF(COUNTA(E6:F6:H6)&lt;3,"",(IF(AB6=TRUE,$AB$3,IF(AC6=TRUE,$AC$3,IF(AD6=TRUE,$AD$3,IF(AE6=TRUE,$AE$3,IF(AF6=TRUE,$AF$3,"Aucune")))))))</f>
        <v>Aucune</v>
      </c>
      <c r="AH6" s="237" t="b">
        <f>OR($U6=61,$U6=62)</f>
        <v>0</v>
      </c>
      <c r="AI6" s="237" t="b">
        <f>OR($U6=63)</f>
        <v>0</v>
      </c>
      <c r="AJ6" s="237" t="b">
        <f>OR($U6=64)</f>
        <v>0</v>
      </c>
      <c r="AK6" s="237" t="b">
        <f>OR($U6=51,$U6=52)</f>
        <v>0</v>
      </c>
      <c r="AL6" s="237" t="b">
        <f>OR($U6=53)</f>
        <v>0</v>
      </c>
      <c r="AM6" s="237" t="b">
        <f>OR($U6=54)</f>
        <v>0</v>
      </c>
      <c r="AN6" s="237" t="b">
        <f>OR($U6=41)</f>
        <v>0</v>
      </c>
      <c r="AO6" s="237" t="b">
        <f>OR($U6=42,$U6=43)</f>
        <v>0</v>
      </c>
      <c r="AP6" s="237" t="b">
        <f>OR($U6=44)</f>
        <v>0</v>
      </c>
      <c r="AQ6" s="237" t="b">
        <f>OR($U6=31)</f>
        <v>0</v>
      </c>
      <c r="AR6" s="237" t="b">
        <f>OR($U6=32,$U6=33)</f>
        <v>0</v>
      </c>
      <c r="AS6" s="237" t="b">
        <f>OR($U6=34)</f>
        <v>0</v>
      </c>
      <c r="AT6" s="237" t="b">
        <f>OR($U6=22,$U6=23)</f>
        <v>0</v>
      </c>
      <c r="AU6" s="237" t="b">
        <f>OR($U6=24)</f>
        <v>0</v>
      </c>
      <c r="AV6" s="237" t="b">
        <f>OR($U6=12,$U6=13)</f>
        <v>0</v>
      </c>
      <c r="AW6" s="237" t="b">
        <f>OR($U6=14)</f>
        <v>0</v>
      </c>
      <c r="AX6" s="623" t="str">
        <f>IF(COUNTA(E6:F6:H6)&lt;3,"",(IF(AH6=TRUE,AH$3,IF(AI6=TRUE,AI$3,IF(AJ6=TRUE,AJ$3,IF(AK6=TRUE,AK$3,IF(AL6=TRUE,AL$3,IF(AM6=TRUE,AM$3,IF(AN6=TRUE,AN$3,IF(AO6=TRUE,AO$3,IF(AP6=TRUE,AP$3,IF(AQ6=TRUE,AQ$3,IF(AR6=TRUE,AR$3,IF(AS6=TRUE,AS$3,IF(AT6=TRUE,AT$3,IF(AU6=TRUE,AU$3,IF(AV6=TRUE,AV$3,IF(AW6=TRUE,AW$3,"Aucune"))))))))))))))))))</f>
        <v>Aucune</v>
      </c>
      <c r="AY6" s="551" t="b">
        <f t="shared" si="5"/>
        <v>0</v>
      </c>
      <c r="AZ6" s="237" t="b">
        <f t="shared" si="6"/>
        <v>0</v>
      </c>
      <c r="BA6" s="237" t="b">
        <f t="shared" si="7"/>
        <v>0</v>
      </c>
      <c r="BB6" s="121" t="str">
        <f>IF(COUNTA(E6:F6:H6)&lt;3,"",(IF(AY6=TRUE,$AY$3,IF(AZ6=TRUE,$AZ$3,IF(BA6=TRUE,$BA$3,"Aucune action requise")))))</f>
        <v>Aucune action requise</v>
      </c>
      <c r="BC6" s="237" t="b">
        <f t="shared" si="8"/>
        <v>0</v>
      </c>
      <c r="BD6" s="237" t="b">
        <f t="shared" si="9"/>
        <v>0</v>
      </c>
      <c r="BE6" s="237" t="b">
        <f t="shared" si="10"/>
        <v>0</v>
      </c>
      <c r="BF6" s="237" t="b">
        <f t="shared" si="11"/>
        <v>0</v>
      </c>
      <c r="BG6" s="121" t="str">
        <f>IF(COUNTA(E6:F6:H6)&lt;3,"",(IF(BC6=TRUE,$BC$3,IF(BD6=TRUE,$BD$3,IF(BE6=TRUE,$BE$3,IF(BF6=TRUE,$BF$3,"Aucun"))))))</f>
        <v>Aucun</v>
      </c>
      <c r="BH6" s="122">
        <f t="shared" si="12"/>
        <v>0</v>
      </c>
      <c r="BI6" s="122">
        <f>'ODD 1'!AX8</f>
        <v>0</v>
      </c>
      <c r="BJ6" s="34"/>
      <c r="BK6" s="306"/>
      <c r="BL6" s="662">
        <f t="shared" si="13"/>
        <v>0</v>
      </c>
      <c r="BM6" s="663">
        <f t="shared" si="14"/>
        <v>0</v>
      </c>
      <c r="BR6" s="234">
        <f t="shared" si="15"/>
        <v>1</v>
      </c>
      <c r="BS6" s="234">
        <f t="shared" si="16"/>
        <v>0</v>
      </c>
      <c r="BT6" s="234">
        <f t="shared" si="16"/>
        <v>0</v>
      </c>
      <c r="BU6" s="234">
        <f t="shared" si="16"/>
        <v>0</v>
      </c>
      <c r="BV6" s="234">
        <f t="shared" si="16"/>
        <v>0</v>
      </c>
      <c r="BW6" s="234">
        <f t="shared" si="16"/>
        <v>0</v>
      </c>
      <c r="BX6" s="234">
        <f t="shared" si="16"/>
        <v>0</v>
      </c>
      <c r="BY6" s="234">
        <f t="shared" si="16"/>
        <v>0</v>
      </c>
    </row>
    <row r="7" spans="1:77" s="233" customFormat="1" ht="114" customHeight="1">
      <c r="A7" s="226"/>
      <c r="B7" s="235" t="s">
        <v>67</v>
      </c>
      <c r="C7" s="118" t="s">
        <v>68</v>
      </c>
      <c r="D7" s="344">
        <f>'ODD 1'!D9</f>
        <v>0</v>
      </c>
      <c r="E7" s="172">
        <f>'ODD 1'!E9</f>
        <v>0</v>
      </c>
      <c r="F7" s="119">
        <f>'ODD 1'!F9</f>
        <v>0</v>
      </c>
      <c r="G7" s="119">
        <f>'ODD 1'!G9</f>
        <v>0</v>
      </c>
      <c r="H7" s="120">
        <f>'ODD 1'!H9</f>
        <v>0</v>
      </c>
      <c r="I7" s="120">
        <f>'ODD 1'!I9</f>
        <v>0</v>
      </c>
      <c r="J7" s="121">
        <f t="shared" si="17"/>
        <v>0</v>
      </c>
      <c r="K7" s="237">
        <f t="shared" si="1"/>
        <v>0</v>
      </c>
      <c r="L7" s="237" t="b">
        <f t="shared" si="18"/>
        <v>0</v>
      </c>
      <c r="M7" s="237" t="b">
        <f t="shared" si="19"/>
        <v>0</v>
      </c>
      <c r="N7" s="237" t="b">
        <f t="shared" si="20"/>
        <v>0</v>
      </c>
      <c r="O7" s="237" t="b">
        <f t="shared" si="21"/>
        <v>0</v>
      </c>
      <c r="P7" s="237" t="b">
        <f t="shared" si="22"/>
        <v>0</v>
      </c>
      <c r="Q7" s="237" t="b">
        <f t="shared" si="23"/>
        <v>0</v>
      </c>
      <c r="R7" s="237" t="b">
        <f t="shared" si="24"/>
        <v>0</v>
      </c>
      <c r="S7" s="238">
        <f t="shared" si="2"/>
        <v>0</v>
      </c>
      <c r="T7" s="239">
        <f t="shared" si="3"/>
        <v>0</v>
      </c>
      <c r="U7" s="237">
        <f t="shared" si="4"/>
        <v>0</v>
      </c>
      <c r="V7" s="237" t="b">
        <f t="shared" si="25"/>
        <v>0</v>
      </c>
      <c r="W7" s="237" t="b">
        <f t="shared" si="26"/>
        <v>0</v>
      </c>
      <c r="X7" s="237" t="b">
        <f t="shared" si="27"/>
        <v>0</v>
      </c>
      <c r="Y7" s="237" t="b">
        <f t="shared" si="28"/>
        <v>0</v>
      </c>
      <c r="Z7" s="634" t="b">
        <f t="shared" si="29"/>
        <v>1</v>
      </c>
      <c r="AA7" s="639" t="str">
        <f>IF(COUNTA(E7:F7:H7)&lt;3,"",(IF(V7=TRUE,$V$3,IF(W7=TRUE,$W$3,IF(X7=TRUE,$X$3,IF(Y7=TRUE,$Y$3,"Non"))))))</f>
        <v>Non</v>
      </c>
      <c r="AB7" s="237" t="b">
        <f t="shared" si="30"/>
        <v>0</v>
      </c>
      <c r="AC7" s="237" t="b">
        <f t="shared" si="31"/>
        <v>0</v>
      </c>
      <c r="AD7" s="237" t="b">
        <f t="shared" si="32"/>
        <v>0</v>
      </c>
      <c r="AE7" s="237" t="b">
        <f t="shared" si="33"/>
        <v>0</v>
      </c>
      <c r="AF7" s="237" t="b">
        <f t="shared" si="34"/>
        <v>0</v>
      </c>
      <c r="AG7" s="121" t="str">
        <f>IF(COUNTA(E7:F7:H7)&lt;3,"",(IF(AB7=TRUE,$AB$3,IF(AC7=TRUE,$AC$3,IF(AD7=TRUE,$AD$3,IF(AE7=TRUE,$AE$3,IF(AF7=TRUE,$AF$3,"Aucune")))))))</f>
        <v>Aucune</v>
      </c>
      <c r="AH7" s="237" t="b">
        <f t="shared" ref="AH7:AH73" si="35">OR($U7=61,$U7=62)</f>
        <v>0</v>
      </c>
      <c r="AI7" s="237" t="b">
        <f t="shared" ref="AI7:AI73" si="36">OR($U7=63)</f>
        <v>0</v>
      </c>
      <c r="AJ7" s="237" t="b">
        <f t="shared" ref="AJ7:AJ73" si="37">OR($U7=64)</f>
        <v>0</v>
      </c>
      <c r="AK7" s="237" t="b">
        <f t="shared" ref="AK7:AK73" si="38">OR($U7=51,$U7=52)</f>
        <v>0</v>
      </c>
      <c r="AL7" s="237" t="b">
        <f t="shared" ref="AL7:AL73" si="39">OR($U7=53)</f>
        <v>0</v>
      </c>
      <c r="AM7" s="237" t="b">
        <f t="shared" ref="AM7:AM73" si="40">OR($U7=54)</f>
        <v>0</v>
      </c>
      <c r="AN7" s="237" t="b">
        <f t="shared" ref="AN7:AN73" si="41">OR($U7=41)</f>
        <v>0</v>
      </c>
      <c r="AO7" s="237" t="b">
        <f t="shared" ref="AO7:AO73" si="42">OR($U7=42,$U7=43)</f>
        <v>0</v>
      </c>
      <c r="AP7" s="237" t="b">
        <f t="shared" ref="AP7:AP73" si="43">OR($U7=44)</f>
        <v>0</v>
      </c>
      <c r="AQ7" s="237" t="b">
        <f t="shared" ref="AQ7:AQ73" si="44">OR($U7=31)</f>
        <v>0</v>
      </c>
      <c r="AR7" s="237" t="b">
        <f t="shared" ref="AR7:AR73" si="45">OR($U7=32,$U7=33)</f>
        <v>0</v>
      </c>
      <c r="AS7" s="237" t="b">
        <f t="shared" ref="AS7:AS73" si="46">OR($U7=34)</f>
        <v>0</v>
      </c>
      <c r="AT7" s="237" t="b">
        <f t="shared" ref="AT7:AT73" si="47">OR($U7=22,$U7=23)</f>
        <v>0</v>
      </c>
      <c r="AU7" s="237" t="b">
        <f t="shared" ref="AU7:AU73" si="48">OR($U7=24)</f>
        <v>0</v>
      </c>
      <c r="AV7" s="237" t="b">
        <f t="shared" ref="AV7:AV73" si="49">OR($U7=12,$U7=13)</f>
        <v>0</v>
      </c>
      <c r="AW7" s="237" t="b">
        <f t="shared" ref="AW7:AW73" si="50">OR($U7=14)</f>
        <v>0</v>
      </c>
      <c r="AX7" s="623" t="str">
        <f>IF(COUNTA(E7:F7:H7)&lt;3,"",(IF(AH7=TRUE,AH$3,IF(AI7=TRUE,AI$3,IF(AJ7=TRUE,AJ$3,IF(AK7=TRUE,AK$3,IF(AL7=TRUE,AL$3,IF(AM7=TRUE,AM$3,IF(AN7=TRUE,AN$3,IF(AO7=TRUE,AO$3,IF(AP7=TRUE,AP$3,IF(AQ7=TRUE,AQ$3,IF(AR7=TRUE,AR$3,IF(AS7=TRUE,AS$3,IF(AT7=TRUE,AT$3,IF(AU7=TRUE,AU$3,IF(AV7=TRUE,AV$3,IF(AW7=TRUE,AW$3,"Aucune"))))))))))))))))))</f>
        <v>Aucune</v>
      </c>
      <c r="AY7" s="551" t="b">
        <f t="shared" si="5"/>
        <v>0</v>
      </c>
      <c r="AZ7" s="237" t="b">
        <f t="shared" si="6"/>
        <v>0</v>
      </c>
      <c r="BA7" s="237" t="b">
        <f t="shared" si="7"/>
        <v>0</v>
      </c>
      <c r="BB7" s="121" t="str">
        <f>IF(COUNTA(E7:F7:H7)&lt;3,"",(IF(AY7=TRUE,$AY$3,IF(AZ7=TRUE,$AZ$3,IF(BA7=TRUE,$BA$3,"Aucune action requise")))))</f>
        <v>Aucune action requise</v>
      </c>
      <c r="BC7" s="237" t="b">
        <f t="shared" si="8"/>
        <v>0</v>
      </c>
      <c r="BD7" s="237" t="b">
        <f t="shared" si="9"/>
        <v>0</v>
      </c>
      <c r="BE7" s="237" t="b">
        <f t="shared" si="10"/>
        <v>0</v>
      </c>
      <c r="BF7" s="237" t="b">
        <f t="shared" si="11"/>
        <v>0</v>
      </c>
      <c r="BG7" s="121" t="str">
        <f>IF(COUNTA(E7:F7:H7)&lt;3,"",(IF(BC7=TRUE,$BC$3,IF(BD7=TRUE,$BD$3,IF(BE7=TRUE,$BE$3,IF(BF7=TRUE,$BF$3,"Aucun"))))))</f>
        <v>Aucun</v>
      </c>
      <c r="BH7" s="122">
        <f t="shared" si="12"/>
        <v>0</v>
      </c>
      <c r="BI7" s="122">
        <f>'ODD 1'!AX9</f>
        <v>0</v>
      </c>
      <c r="BJ7" s="34"/>
      <c r="BK7" s="306"/>
      <c r="BL7" s="662">
        <f t="shared" si="13"/>
        <v>0</v>
      </c>
      <c r="BM7" s="663">
        <f t="shared" si="14"/>
        <v>0</v>
      </c>
      <c r="BR7" s="234">
        <f t="shared" si="15"/>
        <v>1</v>
      </c>
      <c r="BS7" s="234">
        <f t="shared" si="16"/>
        <v>0</v>
      </c>
      <c r="BT7" s="234">
        <f t="shared" si="16"/>
        <v>0</v>
      </c>
      <c r="BU7" s="234">
        <f t="shared" si="16"/>
        <v>0</v>
      </c>
      <c r="BV7" s="234">
        <f t="shared" si="16"/>
        <v>0</v>
      </c>
      <c r="BW7" s="234">
        <f t="shared" si="16"/>
        <v>0</v>
      </c>
      <c r="BX7" s="234">
        <f t="shared" si="16"/>
        <v>0</v>
      </c>
      <c r="BY7" s="234">
        <f t="shared" si="16"/>
        <v>0</v>
      </c>
    </row>
    <row r="8" spans="1:77" s="233" customFormat="1" ht="114" customHeight="1">
      <c r="A8" s="226"/>
      <c r="B8" s="355" t="s">
        <v>69</v>
      </c>
      <c r="C8" s="356" t="s">
        <v>70</v>
      </c>
      <c r="D8" s="618">
        <f>'ODD 1'!D10</f>
        <v>0</v>
      </c>
      <c r="E8" s="378">
        <f>'ODD 1'!E10</f>
        <v>0</v>
      </c>
      <c r="F8" s="373">
        <f>'ODD 1'!F10</f>
        <v>0</v>
      </c>
      <c r="G8" s="373">
        <f>'ODD 1'!G10</f>
        <v>0</v>
      </c>
      <c r="H8" s="374">
        <f>'ODD 1'!H10</f>
        <v>0</v>
      </c>
      <c r="I8" s="374">
        <f>'ODD 1'!I10</f>
        <v>0</v>
      </c>
      <c r="J8" s="121">
        <f t="shared" si="17"/>
        <v>0</v>
      </c>
      <c r="K8" s="237">
        <f t="shared" si="1"/>
        <v>0</v>
      </c>
      <c r="L8" s="237" t="b">
        <f t="shared" si="18"/>
        <v>0</v>
      </c>
      <c r="M8" s="237" t="b">
        <f t="shared" si="19"/>
        <v>0</v>
      </c>
      <c r="N8" s="237" t="b">
        <f t="shared" si="20"/>
        <v>0</v>
      </c>
      <c r="O8" s="237" t="b">
        <f t="shared" si="21"/>
        <v>0</v>
      </c>
      <c r="P8" s="237" t="b">
        <f t="shared" si="22"/>
        <v>0</v>
      </c>
      <c r="Q8" s="237" t="b">
        <f t="shared" si="23"/>
        <v>0</v>
      </c>
      <c r="R8" s="237" t="b">
        <f t="shared" si="24"/>
        <v>0</v>
      </c>
      <c r="S8" s="238">
        <f t="shared" si="2"/>
        <v>0</v>
      </c>
      <c r="T8" s="239">
        <f t="shared" si="3"/>
        <v>0</v>
      </c>
      <c r="U8" s="237">
        <f t="shared" si="4"/>
        <v>0</v>
      </c>
      <c r="V8" s="237" t="b">
        <f t="shared" si="25"/>
        <v>0</v>
      </c>
      <c r="W8" s="237" t="b">
        <f t="shared" si="26"/>
        <v>0</v>
      </c>
      <c r="X8" s="237" t="b">
        <f t="shared" si="27"/>
        <v>0</v>
      </c>
      <c r="Y8" s="237" t="b">
        <f t="shared" si="28"/>
        <v>0</v>
      </c>
      <c r="Z8" s="634" t="b">
        <f t="shared" si="29"/>
        <v>1</v>
      </c>
      <c r="AA8" s="639" t="str">
        <f>IF(COUNTA(E8:F8:H8)&lt;3,"",(IF(V8=TRUE,$V$3,IF(W8=TRUE,$W$3,IF(X8=TRUE,$X$3,IF(Y8=TRUE,$Y$3,"Non"))))))</f>
        <v>Non</v>
      </c>
      <c r="AB8" s="237" t="b">
        <f t="shared" si="30"/>
        <v>0</v>
      </c>
      <c r="AC8" s="237" t="b">
        <f t="shared" si="31"/>
        <v>0</v>
      </c>
      <c r="AD8" s="237" t="b">
        <f t="shared" si="32"/>
        <v>0</v>
      </c>
      <c r="AE8" s="237" t="b">
        <f t="shared" si="33"/>
        <v>0</v>
      </c>
      <c r="AF8" s="237" t="b">
        <f t="shared" si="34"/>
        <v>0</v>
      </c>
      <c r="AG8" s="121" t="str">
        <f>IF(COUNTA(E8:F8:H8)&lt;3,"",(IF(AB8=TRUE,$AB$3,IF(AC8=TRUE,$AC$3,IF(AD8=TRUE,$AD$3,IF(AE8=TRUE,$AE$3,IF(AF8=TRUE,$AF$3,"Aucune")))))))</f>
        <v>Aucune</v>
      </c>
      <c r="AH8" s="237" t="b">
        <f t="shared" si="35"/>
        <v>0</v>
      </c>
      <c r="AI8" s="237" t="b">
        <f t="shared" si="36"/>
        <v>0</v>
      </c>
      <c r="AJ8" s="237" t="b">
        <f t="shared" si="37"/>
        <v>0</v>
      </c>
      <c r="AK8" s="237" t="b">
        <f t="shared" si="38"/>
        <v>0</v>
      </c>
      <c r="AL8" s="237" t="b">
        <f t="shared" si="39"/>
        <v>0</v>
      </c>
      <c r="AM8" s="237" t="b">
        <f t="shared" si="40"/>
        <v>0</v>
      </c>
      <c r="AN8" s="237" t="b">
        <f t="shared" si="41"/>
        <v>0</v>
      </c>
      <c r="AO8" s="237" t="b">
        <f t="shared" si="42"/>
        <v>0</v>
      </c>
      <c r="AP8" s="237" t="b">
        <f t="shared" si="43"/>
        <v>0</v>
      </c>
      <c r="AQ8" s="237" t="b">
        <f t="shared" si="44"/>
        <v>0</v>
      </c>
      <c r="AR8" s="237" t="b">
        <f t="shared" si="45"/>
        <v>0</v>
      </c>
      <c r="AS8" s="237" t="b">
        <f t="shared" si="46"/>
        <v>0</v>
      </c>
      <c r="AT8" s="237" t="b">
        <f t="shared" si="47"/>
        <v>0</v>
      </c>
      <c r="AU8" s="237" t="b">
        <f t="shared" si="48"/>
        <v>0</v>
      </c>
      <c r="AV8" s="237" t="b">
        <f t="shared" si="49"/>
        <v>0</v>
      </c>
      <c r="AW8" s="237" t="b">
        <f t="shared" si="50"/>
        <v>0</v>
      </c>
      <c r="AX8" s="623" t="str">
        <f>IF(COUNTA(E8:F8:H8)&lt;3,"",(IF(AH8=TRUE,AH$3,IF(AI8=TRUE,AI$3,IF(AJ8=TRUE,AJ$3,IF(AK8=TRUE,AK$3,IF(AL8=TRUE,AL$3,IF(AM8=TRUE,AM$3,IF(AN8=TRUE,AN$3,IF(AO8=TRUE,AO$3,IF(AP8=TRUE,AP$3,IF(AQ8=TRUE,AQ$3,IF(AR8=TRUE,AR$3,IF(AS8=TRUE,AS$3,IF(AT8=TRUE,AT$3,IF(AU8=TRUE,AU$3,IF(AV8=TRUE,AV$3,IF(AW8=TRUE,AW$3,"Aucune"))))))))))))))))))</f>
        <v>Aucune</v>
      </c>
      <c r="AY8" s="558" t="b">
        <f t="shared" si="5"/>
        <v>0</v>
      </c>
      <c r="AZ8" s="365" t="b">
        <f t="shared" si="6"/>
        <v>0</v>
      </c>
      <c r="BA8" s="365" t="b">
        <f t="shared" si="7"/>
        <v>0</v>
      </c>
      <c r="BB8" s="361" t="str">
        <f>IF(COUNTA(E8:F8:H8)&lt;3,"",(IF(AY8=TRUE,$AY$3,IF(AZ8=TRUE,$AZ$3,IF(BA8=TRUE,$BA$3,"Aucune action requise")))))</f>
        <v>Aucune action requise</v>
      </c>
      <c r="BC8" s="365" t="b">
        <f t="shared" si="8"/>
        <v>0</v>
      </c>
      <c r="BD8" s="365" t="b">
        <f t="shared" si="9"/>
        <v>0</v>
      </c>
      <c r="BE8" s="365" t="b">
        <f t="shared" si="10"/>
        <v>0</v>
      </c>
      <c r="BF8" s="365" t="b">
        <f t="shared" si="11"/>
        <v>0</v>
      </c>
      <c r="BG8" s="361" t="str">
        <f>IF(COUNTA(E8:F8:H8)&lt;3,"",(IF(BC8=TRUE,$BC$3,IF(BD8=TRUE,$BD$3,IF(BE8=TRUE,$BE$3,IF(BF8=TRUE,$BF$3,"Aucun"))))))</f>
        <v>Aucun</v>
      </c>
      <c r="BH8" s="375">
        <f t="shared" si="12"/>
        <v>0</v>
      </c>
      <c r="BI8" s="375">
        <f>'ODD 1'!AX10</f>
        <v>0</v>
      </c>
      <c r="BJ8" s="376"/>
      <c r="BK8" s="377"/>
      <c r="BL8" s="662">
        <f t="shared" si="13"/>
        <v>0</v>
      </c>
      <c r="BM8" s="663">
        <f t="shared" si="14"/>
        <v>0</v>
      </c>
      <c r="BR8" s="234">
        <f t="shared" si="15"/>
        <v>1</v>
      </c>
      <c r="BS8" s="234">
        <f t="shared" si="16"/>
        <v>0</v>
      </c>
      <c r="BT8" s="234">
        <f t="shared" si="16"/>
        <v>0</v>
      </c>
      <c r="BU8" s="234">
        <f t="shared" si="16"/>
        <v>0</v>
      </c>
      <c r="BV8" s="234">
        <f t="shared" si="16"/>
        <v>0</v>
      </c>
      <c r="BW8" s="234">
        <f t="shared" si="16"/>
        <v>0</v>
      </c>
      <c r="BX8" s="234">
        <f t="shared" si="16"/>
        <v>0</v>
      </c>
      <c r="BY8" s="234">
        <f t="shared" si="16"/>
        <v>0</v>
      </c>
    </row>
    <row r="9" spans="1:77" s="233" customFormat="1" ht="114" customHeight="1" thickBot="1">
      <c r="A9" s="226"/>
      <c r="B9" s="242" t="s">
        <v>71</v>
      </c>
      <c r="C9" s="127" t="s">
        <v>72</v>
      </c>
      <c r="D9" s="619">
        <f>'ODD 1'!D11</f>
        <v>0</v>
      </c>
      <c r="E9" s="621">
        <f>'ODD 1'!E11</f>
        <v>0</v>
      </c>
      <c r="F9" s="128">
        <f>'ODD 1'!F11</f>
        <v>0</v>
      </c>
      <c r="G9" s="128">
        <f>'ODD 1'!G11</f>
        <v>0</v>
      </c>
      <c r="H9" s="129">
        <f>'ODD 1'!H11</f>
        <v>0</v>
      </c>
      <c r="I9" s="129">
        <f>'ODD 1'!I11</f>
        <v>0</v>
      </c>
      <c r="J9" s="179">
        <f t="shared" si="17"/>
        <v>0</v>
      </c>
      <c r="K9" s="288">
        <f t="shared" si="1"/>
        <v>0</v>
      </c>
      <c r="L9" s="288" t="b">
        <f t="shared" si="18"/>
        <v>0</v>
      </c>
      <c r="M9" s="288" t="b">
        <f t="shared" si="19"/>
        <v>0</v>
      </c>
      <c r="N9" s="288" t="b">
        <f t="shared" si="20"/>
        <v>0</v>
      </c>
      <c r="O9" s="288" t="b">
        <f t="shared" si="21"/>
        <v>0</v>
      </c>
      <c r="P9" s="288" t="b">
        <f t="shared" si="22"/>
        <v>0</v>
      </c>
      <c r="Q9" s="288" t="b">
        <f t="shared" si="23"/>
        <v>0</v>
      </c>
      <c r="R9" s="288" t="b">
        <f t="shared" si="24"/>
        <v>0</v>
      </c>
      <c r="S9" s="289">
        <f t="shared" si="2"/>
        <v>0</v>
      </c>
      <c r="T9" s="290">
        <f t="shared" si="3"/>
        <v>0</v>
      </c>
      <c r="U9" s="288">
        <f t="shared" si="4"/>
        <v>0</v>
      </c>
      <c r="V9" s="288" t="b">
        <f t="shared" si="25"/>
        <v>0</v>
      </c>
      <c r="W9" s="288" t="b">
        <f t="shared" si="26"/>
        <v>0</v>
      </c>
      <c r="X9" s="288" t="b">
        <f t="shared" si="27"/>
        <v>0</v>
      </c>
      <c r="Y9" s="288" t="b">
        <f t="shared" si="28"/>
        <v>0</v>
      </c>
      <c r="Z9" s="635" t="b">
        <f t="shared" si="29"/>
        <v>1</v>
      </c>
      <c r="AA9" s="640" t="str">
        <f>IF(COUNTA(E9:F9:H9)&lt;3,"",(IF(V9=TRUE,$V$3,IF(W9=TRUE,$W$3,IF(X9=TRUE,$X$3,IF(Y9=TRUE,$Y$3,"Non"))))))</f>
        <v>Non</v>
      </c>
      <c r="AB9" s="288" t="b">
        <f t="shared" si="30"/>
        <v>0</v>
      </c>
      <c r="AC9" s="288" t="b">
        <f t="shared" si="31"/>
        <v>0</v>
      </c>
      <c r="AD9" s="288" t="b">
        <f t="shared" si="32"/>
        <v>0</v>
      </c>
      <c r="AE9" s="288" t="b">
        <f t="shared" si="33"/>
        <v>0</v>
      </c>
      <c r="AF9" s="288" t="b">
        <f t="shared" si="34"/>
        <v>0</v>
      </c>
      <c r="AG9" s="179" t="str">
        <f>IF(COUNTA(E9:F9:H9)&lt;3,"",(IF(AB9=TRUE,$AB$3,IF(AC9=TRUE,$AC$3,IF(AD9=TRUE,$AD$3,IF(AE9=TRUE,$AE$3,IF(AF9=TRUE,$AF$3,"Aucune")))))))</f>
        <v>Aucune</v>
      </c>
      <c r="AH9" s="288" t="b">
        <f t="shared" si="35"/>
        <v>0</v>
      </c>
      <c r="AI9" s="288" t="b">
        <f t="shared" si="36"/>
        <v>0</v>
      </c>
      <c r="AJ9" s="288" t="b">
        <f t="shared" si="37"/>
        <v>0</v>
      </c>
      <c r="AK9" s="288" t="b">
        <f t="shared" si="38"/>
        <v>0</v>
      </c>
      <c r="AL9" s="288" t="b">
        <f t="shared" si="39"/>
        <v>0</v>
      </c>
      <c r="AM9" s="288" t="b">
        <f t="shared" si="40"/>
        <v>0</v>
      </c>
      <c r="AN9" s="288" t="b">
        <f t="shared" si="41"/>
        <v>0</v>
      </c>
      <c r="AO9" s="288" t="b">
        <f t="shared" si="42"/>
        <v>0</v>
      </c>
      <c r="AP9" s="288" t="b">
        <f t="shared" si="43"/>
        <v>0</v>
      </c>
      <c r="AQ9" s="288" t="b">
        <f t="shared" si="44"/>
        <v>0</v>
      </c>
      <c r="AR9" s="288" t="b">
        <f t="shared" si="45"/>
        <v>0</v>
      </c>
      <c r="AS9" s="288" t="b">
        <f t="shared" si="46"/>
        <v>0</v>
      </c>
      <c r="AT9" s="288" t="b">
        <f t="shared" si="47"/>
        <v>0</v>
      </c>
      <c r="AU9" s="288" t="b">
        <f t="shared" si="48"/>
        <v>0</v>
      </c>
      <c r="AV9" s="288" t="b">
        <f t="shared" si="49"/>
        <v>0</v>
      </c>
      <c r="AW9" s="288" t="b">
        <f t="shared" si="50"/>
        <v>0</v>
      </c>
      <c r="AX9" s="624" t="str">
        <f>IF(COUNTA(E9:F9:H9)&lt;3,"",(IF(AH9=TRUE,AH$3,IF(AI9=TRUE,AI$3,IF(AJ9=TRUE,AJ$3,IF(AK9=TRUE,AK$3,IF(AL9=TRUE,AL$3,IF(AM9=TRUE,AM$3,IF(AN9=TRUE,AN$3,IF(AO9=TRUE,AO$3,IF(AP9=TRUE,AP$3,IF(AQ9=TRUE,AQ$3,IF(AR9=TRUE,AR$3,IF(AS9=TRUE,AS$3,IF(AT9=TRUE,AT$3,IF(AU9=TRUE,AU$3,IF(AV9=TRUE,AV$3,IF(AW9=TRUE,AW$3,"Aucune"))))))))))))))))))</f>
        <v>Aucune</v>
      </c>
      <c r="AY9" s="620" t="b">
        <f t="shared" si="5"/>
        <v>0</v>
      </c>
      <c r="AZ9" s="244" t="b">
        <f t="shared" si="6"/>
        <v>0</v>
      </c>
      <c r="BA9" s="244" t="b">
        <f t="shared" si="7"/>
        <v>0</v>
      </c>
      <c r="BB9" s="130" t="str">
        <f>IF(COUNTA(E9:F9:H9)&lt;3,"",(IF(AY9=TRUE,$AY$3,IF(AZ9=TRUE,$AZ$3,IF(BA9=TRUE,$BA$3,"Aucune action requise")))))</f>
        <v>Aucune action requise</v>
      </c>
      <c r="BC9" s="244" t="b">
        <f t="shared" si="8"/>
        <v>0</v>
      </c>
      <c r="BD9" s="244" t="b">
        <f t="shared" si="9"/>
        <v>0</v>
      </c>
      <c r="BE9" s="244" t="b">
        <f t="shared" si="10"/>
        <v>0</v>
      </c>
      <c r="BF9" s="244" t="b">
        <f t="shared" si="11"/>
        <v>0</v>
      </c>
      <c r="BG9" s="552" t="str">
        <f>IF(COUNTA(E9:F9:H9)&lt;3,"",(IF(BC9=TRUE,$BC$3,IF(BD9=TRUE,$BD$3,IF(BE9=TRUE,$BE$3,IF(BF9=TRUE,$BF$3,"Aucun"))))))</f>
        <v>Aucun</v>
      </c>
      <c r="BH9" s="559">
        <f t="shared" si="12"/>
        <v>0</v>
      </c>
      <c r="BI9" s="131">
        <f>'ODD 1'!AX11</f>
        <v>0</v>
      </c>
      <c r="BJ9" s="57"/>
      <c r="BK9" s="307"/>
      <c r="BL9" s="664">
        <f t="shared" si="13"/>
        <v>0</v>
      </c>
      <c r="BM9" s="665">
        <f t="shared" si="14"/>
        <v>0</v>
      </c>
      <c r="BR9" s="234">
        <f t="shared" si="15"/>
        <v>1</v>
      </c>
      <c r="BS9" s="234">
        <f t="shared" si="16"/>
        <v>0</v>
      </c>
      <c r="BT9" s="234">
        <f t="shared" si="16"/>
        <v>0</v>
      </c>
      <c r="BU9" s="234">
        <f t="shared" si="16"/>
        <v>0</v>
      </c>
      <c r="BV9" s="234">
        <f t="shared" si="16"/>
        <v>0</v>
      </c>
      <c r="BW9" s="234">
        <f t="shared" si="16"/>
        <v>0</v>
      </c>
      <c r="BX9" s="234">
        <f t="shared" si="16"/>
        <v>0</v>
      </c>
      <c r="BY9" s="234">
        <f t="shared" si="16"/>
        <v>0</v>
      </c>
    </row>
    <row r="10" spans="1:77" s="233" customFormat="1" ht="114" customHeight="1">
      <c r="A10" s="226"/>
      <c r="B10" s="248" t="s">
        <v>73</v>
      </c>
      <c r="C10" s="583" t="s">
        <v>74</v>
      </c>
      <c r="D10" s="346">
        <f>'ODD 1'!D12</f>
        <v>0</v>
      </c>
      <c r="E10" s="195">
        <f>'ODD 1'!E12</f>
        <v>0</v>
      </c>
      <c r="F10" s="132">
        <f>'ODD 1'!F12</f>
        <v>0</v>
      </c>
      <c r="G10" s="132">
        <f>'ODD 1'!G12</f>
        <v>0</v>
      </c>
      <c r="H10" s="133">
        <f>'ODD 1'!H12</f>
        <v>0</v>
      </c>
      <c r="I10" s="133">
        <f>'ODD 1'!I12</f>
        <v>0</v>
      </c>
      <c r="J10" s="249">
        <f t="shared" si="17"/>
        <v>0</v>
      </c>
      <c r="K10" s="250">
        <f t="shared" si="1"/>
        <v>0</v>
      </c>
      <c r="L10" s="250" t="b">
        <f t="shared" si="18"/>
        <v>0</v>
      </c>
      <c r="M10" s="250" t="b">
        <f t="shared" si="19"/>
        <v>0</v>
      </c>
      <c r="N10" s="250" t="b">
        <f t="shared" si="20"/>
        <v>0</v>
      </c>
      <c r="O10" s="250" t="b">
        <f t="shared" si="21"/>
        <v>0</v>
      </c>
      <c r="P10" s="250" t="b">
        <f t="shared" si="22"/>
        <v>0</v>
      </c>
      <c r="Q10" s="250" t="b">
        <f t="shared" si="23"/>
        <v>0</v>
      </c>
      <c r="R10" s="250" t="b">
        <f t="shared" si="24"/>
        <v>0</v>
      </c>
      <c r="S10" s="251">
        <f t="shared" si="2"/>
        <v>0</v>
      </c>
      <c r="T10" s="252">
        <f t="shared" si="3"/>
        <v>0</v>
      </c>
      <c r="U10" s="253">
        <f t="shared" si="4"/>
        <v>0</v>
      </c>
      <c r="V10" s="250" t="b">
        <f t="shared" si="25"/>
        <v>0</v>
      </c>
      <c r="W10" s="250" t="b">
        <f t="shared" si="26"/>
        <v>0</v>
      </c>
      <c r="X10" s="250" t="b">
        <f t="shared" si="27"/>
        <v>0</v>
      </c>
      <c r="Y10" s="250" t="b">
        <f t="shared" si="28"/>
        <v>0</v>
      </c>
      <c r="Z10" s="636" t="b">
        <f t="shared" si="29"/>
        <v>1</v>
      </c>
      <c r="AA10" s="641" t="str">
        <f>IF(COUNTA(E10:F10:H10)&lt;3,"",(IF(V10=TRUE,$V$3,IF(W10=TRUE,$W$3,IF(X10=TRUE,$X$3,IF(Y10=TRUE,$Y$3,"Non"))))))</f>
        <v>Non</v>
      </c>
      <c r="AB10" s="250" t="b">
        <f t="shared" si="30"/>
        <v>0</v>
      </c>
      <c r="AC10" s="250" t="b">
        <f t="shared" si="31"/>
        <v>0</v>
      </c>
      <c r="AD10" s="250" t="b">
        <f t="shared" si="32"/>
        <v>0</v>
      </c>
      <c r="AE10" s="250" t="b">
        <f t="shared" si="33"/>
        <v>0</v>
      </c>
      <c r="AF10" s="250" t="b">
        <f t="shared" si="34"/>
        <v>0</v>
      </c>
      <c r="AG10" s="134" t="str">
        <f>IF(COUNTA(E10:F10:H10)&lt;3,"",(IF(AB10=TRUE,$AB$3,IF(AC10=TRUE,$AC$3,IF(AD10=TRUE,$AD$3,IF(AE10=TRUE,$AE$3,IF(AF10=TRUE,$AF$3,"Aucune")))))))</f>
        <v>Aucune</v>
      </c>
      <c r="AH10" s="276" t="b">
        <f t="shared" si="35"/>
        <v>0</v>
      </c>
      <c r="AI10" s="276" t="b">
        <f t="shared" si="36"/>
        <v>0</v>
      </c>
      <c r="AJ10" s="276" t="b">
        <f t="shared" si="37"/>
        <v>0</v>
      </c>
      <c r="AK10" s="276" t="b">
        <f t="shared" si="38"/>
        <v>0</v>
      </c>
      <c r="AL10" s="276" t="b">
        <f t="shared" si="39"/>
        <v>0</v>
      </c>
      <c r="AM10" s="276" t="b">
        <f t="shared" si="40"/>
        <v>0</v>
      </c>
      <c r="AN10" s="276" t="b">
        <f t="shared" si="41"/>
        <v>0</v>
      </c>
      <c r="AO10" s="276" t="b">
        <f t="shared" si="42"/>
        <v>0</v>
      </c>
      <c r="AP10" s="276" t="b">
        <f t="shared" si="43"/>
        <v>0</v>
      </c>
      <c r="AQ10" s="276" t="b">
        <f t="shared" si="44"/>
        <v>0</v>
      </c>
      <c r="AR10" s="276" t="b">
        <f t="shared" si="45"/>
        <v>0</v>
      </c>
      <c r="AS10" s="276" t="b">
        <f t="shared" si="46"/>
        <v>0</v>
      </c>
      <c r="AT10" s="276" t="b">
        <f t="shared" si="47"/>
        <v>0</v>
      </c>
      <c r="AU10" s="276" t="b">
        <f t="shared" si="48"/>
        <v>0</v>
      </c>
      <c r="AV10" s="276" t="b">
        <f t="shared" si="49"/>
        <v>0</v>
      </c>
      <c r="AW10" s="276" t="b">
        <f t="shared" si="50"/>
        <v>0</v>
      </c>
      <c r="AX10" s="566" t="str">
        <f>IF(COUNTA(E10:F10:H10)&lt;3,"",(IF(AH10=TRUE,AH$3,IF(AI10=TRUE,AI$3,IF(AJ10=TRUE,AJ$3,IF(AK10=TRUE,AK$3,IF(AL10=TRUE,AL$3,IF(AM10=TRUE,AM$3,IF(AN10=TRUE,AN$3,IF(AO10=TRUE,AO$3,IF(AP10=TRUE,AP$3,IF(AQ10=TRUE,AQ$3,IF(AR10=TRUE,AR$3,IF(AS10=TRUE,AS$3,IF(AT10=TRUE,AT$3,IF(AU10=TRUE,AU$3,IF(AV10=TRUE,AV$3,IF(AW10=TRUE,AW$3,"Aucune"))))))))))))))))))</f>
        <v>Aucune</v>
      </c>
      <c r="AY10" s="563" t="b">
        <f t="shared" si="5"/>
        <v>0</v>
      </c>
      <c r="AZ10" s="250" t="b">
        <f t="shared" si="6"/>
        <v>0</v>
      </c>
      <c r="BA10" s="250" t="b">
        <f t="shared" si="7"/>
        <v>0</v>
      </c>
      <c r="BB10" s="134" t="str">
        <f>IF(COUNTA(E10:F10:H10)&lt;3,"",(IF(AY10=TRUE,$AY$3,IF(AZ10=TRUE,$AZ$3,IF(BA10=TRUE,$BA$3,"Aucune action requise")))))</f>
        <v>Aucune action requise</v>
      </c>
      <c r="BC10" s="250" t="b">
        <f t="shared" si="8"/>
        <v>0</v>
      </c>
      <c r="BD10" s="250" t="b">
        <f t="shared" si="9"/>
        <v>0</v>
      </c>
      <c r="BE10" s="250" t="b">
        <f t="shared" si="10"/>
        <v>0</v>
      </c>
      <c r="BF10" s="250" t="b">
        <f t="shared" si="11"/>
        <v>0</v>
      </c>
      <c r="BG10" s="553" t="str">
        <f>IF(COUNTA(E10:F10:H10)&lt;3,"",(IF(BC10=TRUE,$BC$3,IF(BD10=TRUE,$BD$3,IF(BE10=TRUE,$BE$3,IF(BF10=TRUE,$BF$3,"Aucun"))))))</f>
        <v>Aucun</v>
      </c>
      <c r="BH10" s="560">
        <f t="shared" si="12"/>
        <v>0</v>
      </c>
      <c r="BI10" s="135">
        <f>'ODD 1'!AX12</f>
        <v>0</v>
      </c>
      <c r="BJ10" s="36"/>
      <c r="BK10" s="308"/>
      <c r="BL10" s="666">
        <f t="shared" si="13"/>
        <v>0</v>
      </c>
      <c r="BM10" s="667">
        <f t="shared" si="14"/>
        <v>0</v>
      </c>
      <c r="BR10" s="234">
        <f t="shared" si="15"/>
        <v>1</v>
      </c>
      <c r="BS10" s="234">
        <f t="shared" si="16"/>
        <v>0</v>
      </c>
      <c r="BT10" s="234">
        <f t="shared" si="16"/>
        <v>0</v>
      </c>
      <c r="BU10" s="234">
        <f t="shared" si="16"/>
        <v>0</v>
      </c>
      <c r="BV10" s="234">
        <f t="shared" si="16"/>
        <v>0</v>
      </c>
      <c r="BW10" s="234">
        <f t="shared" si="16"/>
        <v>0</v>
      </c>
      <c r="BX10" s="234">
        <f t="shared" si="16"/>
        <v>0</v>
      </c>
      <c r="BY10" s="234">
        <f t="shared" si="16"/>
        <v>0</v>
      </c>
    </row>
    <row r="11" spans="1:77" s="233" customFormat="1" ht="114" customHeight="1" thickBot="1">
      <c r="A11" s="226"/>
      <c r="B11" s="254" t="s">
        <v>75</v>
      </c>
      <c r="C11" s="137" t="s">
        <v>76</v>
      </c>
      <c r="D11" s="584">
        <f>'ODD 1'!D13</f>
        <v>0</v>
      </c>
      <c r="E11" s="183">
        <f>'ODD 1'!E13</f>
        <v>0</v>
      </c>
      <c r="F11" s="148">
        <f>'ODD 1'!F13</f>
        <v>0</v>
      </c>
      <c r="G11" s="148">
        <f>'ODD 1'!G13</f>
        <v>0</v>
      </c>
      <c r="H11" s="149">
        <f>'ODD 1'!H13</f>
        <v>0</v>
      </c>
      <c r="I11" s="149">
        <f>'ODD 1'!I13</f>
        <v>0</v>
      </c>
      <c r="J11" s="269">
        <f t="shared" si="17"/>
        <v>0</v>
      </c>
      <c r="K11" s="270">
        <f t="shared" si="1"/>
        <v>0</v>
      </c>
      <c r="L11" s="270" t="b">
        <f t="shared" si="18"/>
        <v>0</v>
      </c>
      <c r="M11" s="270" t="b">
        <f t="shared" si="19"/>
        <v>0</v>
      </c>
      <c r="N11" s="270" t="b">
        <f t="shared" si="20"/>
        <v>0</v>
      </c>
      <c r="O11" s="270" t="b">
        <f t="shared" si="21"/>
        <v>0</v>
      </c>
      <c r="P11" s="270" t="b">
        <f t="shared" si="22"/>
        <v>0</v>
      </c>
      <c r="Q11" s="270" t="b">
        <f t="shared" si="23"/>
        <v>0</v>
      </c>
      <c r="R11" s="270" t="b">
        <f t="shared" si="24"/>
        <v>0</v>
      </c>
      <c r="S11" s="271">
        <f t="shared" si="2"/>
        <v>0</v>
      </c>
      <c r="T11" s="272">
        <f t="shared" si="3"/>
        <v>0</v>
      </c>
      <c r="U11" s="273">
        <f t="shared" si="4"/>
        <v>0</v>
      </c>
      <c r="V11" s="270" t="b">
        <f t="shared" si="25"/>
        <v>0</v>
      </c>
      <c r="W11" s="270" t="b">
        <f t="shared" si="26"/>
        <v>0</v>
      </c>
      <c r="X11" s="270" t="b">
        <f t="shared" si="27"/>
        <v>0</v>
      </c>
      <c r="Y11" s="270" t="b">
        <f t="shared" si="28"/>
        <v>0</v>
      </c>
      <c r="Z11" s="637" t="b">
        <f t="shared" si="29"/>
        <v>1</v>
      </c>
      <c r="AA11" s="642" t="str">
        <f>IF(COUNTA(E11:F11:H11)&lt;3,"",(IF(V11=TRUE,$V$3,IF(W11=TRUE,$W$3,IF(X11=TRUE,$X$3,IF(Y11=TRUE,$Y$3,"Non"))))))</f>
        <v>Non</v>
      </c>
      <c r="AB11" s="270" t="b">
        <f t="shared" si="30"/>
        <v>0</v>
      </c>
      <c r="AC11" s="270" t="b">
        <f t="shared" si="31"/>
        <v>0</v>
      </c>
      <c r="AD11" s="270" t="b">
        <f t="shared" si="32"/>
        <v>0</v>
      </c>
      <c r="AE11" s="270" t="b">
        <f t="shared" si="33"/>
        <v>0</v>
      </c>
      <c r="AF11" s="270" t="b">
        <f t="shared" si="34"/>
        <v>0</v>
      </c>
      <c r="AG11" s="150" t="str">
        <f>IF(COUNTA(E11:F11:H11)&lt;3,"",(IF(AB11=TRUE,$AB$3,IF(AC11=TRUE,$AC$3,IF(AD11=TRUE,$AD$3,IF(AE11=TRUE,$AE$3,IF(AF11=TRUE,$AF$3,"Aucune")))))))</f>
        <v>Aucune</v>
      </c>
      <c r="AH11" s="293" t="b">
        <f t="shared" si="35"/>
        <v>0</v>
      </c>
      <c r="AI11" s="293" t="b">
        <f t="shared" si="36"/>
        <v>0</v>
      </c>
      <c r="AJ11" s="293" t="b">
        <f t="shared" si="37"/>
        <v>0</v>
      </c>
      <c r="AK11" s="293" t="b">
        <f t="shared" si="38"/>
        <v>0</v>
      </c>
      <c r="AL11" s="293" t="b">
        <f t="shared" si="39"/>
        <v>0</v>
      </c>
      <c r="AM11" s="293" t="b">
        <f t="shared" si="40"/>
        <v>0</v>
      </c>
      <c r="AN11" s="293" t="b">
        <f t="shared" si="41"/>
        <v>0</v>
      </c>
      <c r="AO11" s="293" t="b">
        <f t="shared" si="42"/>
        <v>0</v>
      </c>
      <c r="AP11" s="293" t="b">
        <f t="shared" si="43"/>
        <v>0</v>
      </c>
      <c r="AQ11" s="293" t="b">
        <f t="shared" si="44"/>
        <v>0</v>
      </c>
      <c r="AR11" s="293" t="b">
        <f t="shared" si="45"/>
        <v>0</v>
      </c>
      <c r="AS11" s="293" t="b">
        <f t="shared" si="46"/>
        <v>0</v>
      </c>
      <c r="AT11" s="293" t="b">
        <f t="shared" si="47"/>
        <v>0</v>
      </c>
      <c r="AU11" s="293" t="b">
        <f t="shared" si="48"/>
        <v>0</v>
      </c>
      <c r="AV11" s="293" t="b">
        <f t="shared" si="49"/>
        <v>0</v>
      </c>
      <c r="AW11" s="293" t="b">
        <f t="shared" si="50"/>
        <v>0</v>
      </c>
      <c r="AX11" s="588" t="str">
        <f>IF(COUNTA(E11:F11:H11)&lt;3,"",(IF(AH11=TRUE,AH$3,IF(AI11=TRUE,AI$3,IF(AJ11=TRUE,AJ$3,IF(AK11=TRUE,AK$3,IF(AL11=TRUE,AL$3,IF(AM11=TRUE,AM$3,IF(AN11=TRUE,AN$3,IF(AO11=TRUE,AO$3,IF(AP11=TRUE,AP$3,IF(AQ11=TRUE,AQ$3,IF(AR11=TRUE,AR$3,IF(AS11=TRUE,AS$3,IF(AT11=TRUE,AT$3,IF(AU11=TRUE,AU$3,IF(AV11=TRUE,AV$3,IF(AW11=TRUE,AW$3,"Aucune"))))))))))))))))))</f>
        <v>Aucune</v>
      </c>
      <c r="AY11" s="562" t="b">
        <f t="shared" si="5"/>
        <v>0</v>
      </c>
      <c r="AZ11" s="256" t="b">
        <f t="shared" si="6"/>
        <v>0</v>
      </c>
      <c r="BA11" s="256" t="b">
        <f t="shared" si="7"/>
        <v>0</v>
      </c>
      <c r="BB11" s="140" t="str">
        <f>IF(COUNTA(E11:F11:H11)&lt;3,"",(IF(AY11=TRUE,$AY$3,IF(AZ11=TRUE,$AZ$3,IF(BA11=TRUE,$BA$3,"Aucune action requise")))))</f>
        <v>Aucune action requise</v>
      </c>
      <c r="BC11" s="256" t="b">
        <f t="shared" si="8"/>
        <v>0</v>
      </c>
      <c r="BD11" s="256" t="b">
        <f t="shared" si="9"/>
        <v>0</v>
      </c>
      <c r="BE11" s="256" t="b">
        <f t="shared" si="10"/>
        <v>0</v>
      </c>
      <c r="BF11" s="256" t="b">
        <f t="shared" si="11"/>
        <v>0</v>
      </c>
      <c r="BG11" s="554" t="str">
        <f>IF(COUNTA(E11:F11:H11)&lt;3,"",(IF(BC11=TRUE,$BC$3,IF(BD11=TRUE,$BD$3,IF(BE11=TRUE,$BE$3,IF(BF11=TRUE,$BF$3,"Aucun"))))))</f>
        <v>Aucun</v>
      </c>
      <c r="BH11" s="561">
        <f t="shared" si="12"/>
        <v>0</v>
      </c>
      <c r="BI11" s="141">
        <f>'ODD 1'!AX13</f>
        <v>0</v>
      </c>
      <c r="BJ11" s="35"/>
      <c r="BK11" s="309"/>
      <c r="BL11" s="668">
        <f t="shared" si="13"/>
        <v>0</v>
      </c>
      <c r="BM11" s="669">
        <f t="shared" si="14"/>
        <v>0</v>
      </c>
      <c r="BR11" s="234">
        <f t="shared" si="15"/>
        <v>1</v>
      </c>
      <c r="BS11" s="234">
        <f t="shared" si="16"/>
        <v>0</v>
      </c>
      <c r="BT11" s="234">
        <f t="shared" si="16"/>
        <v>0</v>
      </c>
      <c r="BU11" s="234">
        <f t="shared" si="16"/>
        <v>0</v>
      </c>
      <c r="BV11" s="234">
        <f t="shared" si="16"/>
        <v>0</v>
      </c>
      <c r="BW11" s="234">
        <f t="shared" si="16"/>
        <v>0</v>
      </c>
      <c r="BX11" s="234">
        <f t="shared" si="16"/>
        <v>0</v>
      </c>
      <c r="BY11" s="234">
        <f t="shared" si="16"/>
        <v>0</v>
      </c>
    </row>
    <row r="12" spans="1:77" s="224" customFormat="1" ht="30.75" customHeight="1" thickBot="1">
      <c r="A12" s="223"/>
      <c r="B12" s="770" t="s">
        <v>465</v>
      </c>
      <c r="C12" s="771"/>
      <c r="D12" s="771"/>
      <c r="E12" s="771"/>
      <c r="F12" s="771"/>
      <c r="G12" s="771"/>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1"/>
      <c r="AL12" s="771"/>
      <c r="AM12" s="771"/>
      <c r="AN12" s="771"/>
      <c r="AO12" s="771"/>
      <c r="AP12" s="771"/>
      <c r="AQ12" s="771"/>
      <c r="AR12" s="771"/>
      <c r="AS12" s="771"/>
      <c r="AT12" s="771"/>
      <c r="AU12" s="771"/>
      <c r="AV12" s="771"/>
      <c r="AW12" s="771"/>
      <c r="AX12" s="771"/>
      <c r="AY12" s="771"/>
      <c r="AZ12" s="771"/>
      <c r="BA12" s="771"/>
      <c r="BB12" s="771"/>
      <c r="BC12" s="771"/>
      <c r="BD12" s="771"/>
      <c r="BE12" s="771"/>
      <c r="BF12" s="771"/>
      <c r="BG12" s="771"/>
      <c r="BH12" s="771"/>
      <c r="BI12" s="771"/>
      <c r="BJ12" s="771"/>
      <c r="BK12" s="771"/>
      <c r="BL12" s="772"/>
      <c r="BM12" s="773"/>
      <c r="BO12" s="224" t="str">
        <f>B12</f>
        <v>ODD 2  -   Éliminer la faim, assurer la sécurité alimentaire, améliorer la nutrition et promouvoir l’ agriculture durable</v>
      </c>
      <c r="BP12" s="224">
        <v>8</v>
      </c>
      <c r="BQ12" s="224">
        <f>BP12-BR12</f>
        <v>0</v>
      </c>
      <c r="BR12" s="225">
        <f>SUM(BR13:BR20)</f>
        <v>8</v>
      </c>
      <c r="BS12" s="225">
        <f t="shared" ref="BS12:BY12" si="51">SUM(BS13:BS20)</f>
        <v>0</v>
      </c>
      <c r="BT12" s="225">
        <f t="shared" si="51"/>
        <v>0</v>
      </c>
      <c r="BU12" s="225">
        <f t="shared" si="51"/>
        <v>0</v>
      </c>
      <c r="BV12" s="225">
        <f t="shared" si="51"/>
        <v>0</v>
      </c>
      <c r="BW12" s="225">
        <f t="shared" si="51"/>
        <v>0</v>
      </c>
      <c r="BX12" s="225">
        <f t="shared" si="51"/>
        <v>0</v>
      </c>
      <c r="BY12" s="225">
        <f t="shared" si="51"/>
        <v>0</v>
      </c>
    </row>
    <row r="13" spans="1:77" s="233" customFormat="1" ht="114" customHeight="1">
      <c r="A13" s="226"/>
      <c r="B13" s="260" t="s">
        <v>78</v>
      </c>
      <c r="C13" s="153" t="s">
        <v>79</v>
      </c>
      <c r="D13" s="343">
        <f>'ODD 2'!D7</f>
        <v>0</v>
      </c>
      <c r="E13" s="170">
        <f>'ODD 2'!E7</f>
        <v>0</v>
      </c>
      <c r="F13" s="154">
        <f>'ODD 2'!F7</f>
        <v>0</v>
      </c>
      <c r="G13" s="154">
        <f>'ODD 2'!G7</f>
        <v>0</v>
      </c>
      <c r="H13" s="155">
        <f>'ODD 2'!H7</f>
        <v>0</v>
      </c>
      <c r="I13" s="155">
        <f>'ODD 2'!I7</f>
        <v>0</v>
      </c>
      <c r="J13" s="275">
        <f>S13</f>
        <v>0</v>
      </c>
      <c r="K13" s="276">
        <f t="shared" ref="K13:K20" si="52">E13*10+F13</f>
        <v>0</v>
      </c>
      <c r="L13" s="276" t="b">
        <f>OR(K13=31)</f>
        <v>0</v>
      </c>
      <c r="M13" s="276" t="b">
        <f>OR(K13=21,K13=32)</f>
        <v>0</v>
      </c>
      <c r="N13" s="276" t="b">
        <f>OR(K13=22,K13=33)</f>
        <v>0</v>
      </c>
      <c r="O13" s="276" t="b">
        <f>OR(K13=11,K13=12)</f>
        <v>0</v>
      </c>
      <c r="P13" s="276" t="b">
        <f>OR(K13=23,K13=34)</f>
        <v>0</v>
      </c>
      <c r="Q13" s="276" t="b">
        <f>OR(K13=13,K13=14,K13=24)</f>
        <v>0</v>
      </c>
      <c r="R13" s="276" t="b">
        <f>OR(K13=1,K13=2,K13=3,K13=4)</f>
        <v>0</v>
      </c>
      <c r="S13" s="277">
        <f t="shared" ref="S13:S20" si="53">IF(COUNTA(E13:F13)&lt;2,"",(IF(L13=TRUE,$L$3,IF(M13=TRUE,$M$3,IF(N13=TRUE,$N$3,IF(O13=TRUE,$O$3,IF(P13=TRUE,$P$3,IF(Q13=TRUE,$Q$3,IF(R13=TRUE,$R$3,0)))))))))</f>
        <v>0</v>
      </c>
      <c r="T13" s="278">
        <f t="shared" ref="T13:T20" si="54">IF(COUNTA(E13:F13)&lt;2,"",(IF(L13=TRUE,6,IF(M13=TRUE,5,IF(N13=TRUE,4,IF(O13=TRUE,3,IF(P13=TRUE,2,IF(Q13=TRUE,1,IF(R13=TRUE,0,0)))))))))</f>
        <v>0</v>
      </c>
      <c r="U13" s="279">
        <f t="shared" ref="U13:U20" si="55">T13*10+H13</f>
        <v>0</v>
      </c>
      <c r="V13" s="276" t="b">
        <f>OR(U13=61,U13=62,U13=63)</f>
        <v>0</v>
      </c>
      <c r="W13" s="276" t="b">
        <f>OR(U13=51,U13=52)</f>
        <v>0</v>
      </c>
      <c r="X13" s="276" t="b">
        <f>OR(U13=31,U13=41,U13=42,U13=53)</f>
        <v>0</v>
      </c>
      <c r="Y13" s="276" t="b">
        <f>OR(U13=21,U13=32)</f>
        <v>0</v>
      </c>
      <c r="Z13" s="633" t="b">
        <f>AND(V13=FALSE,W13=FALSE,X13=FALSE,Y13=FALSE)</f>
        <v>1</v>
      </c>
      <c r="AA13" s="638" t="str">
        <f>IF(COUNTA(E13:F13:H13)&lt;3,"",(IF(V13=TRUE,$V$3,IF(W13=TRUE,$W$3,IF(X13=TRUE,$X$3,IF(Y13=TRUE,$Y$3,"Non"))))))</f>
        <v>Non</v>
      </c>
      <c r="AB13" s="276" t="b">
        <f>OR(U13=61,U13=62,U13=51,U13=52)</f>
        <v>0</v>
      </c>
      <c r="AC13" s="276" t="b">
        <f>OR(U13=41,U13=42)</f>
        <v>0</v>
      </c>
      <c r="AD13" s="276" t="b">
        <f>OR(U13=31,U13=32,U13=63,U13=64,U13=53,U13=54,)</f>
        <v>0</v>
      </c>
      <c r="AE13" s="276" t="b">
        <f>OR(U13=21,U13=22,)</f>
        <v>0</v>
      </c>
      <c r="AF13" s="276" t="b">
        <f>OR(U13=11,U13=12,U13=13,U13=23,)</f>
        <v>0</v>
      </c>
      <c r="AG13" s="156" t="str">
        <f>IF(COUNTA(E13:F13:H13)&lt;3,"",(IF(AB13=TRUE,$AB$3,IF(AC13=TRUE,$AC$3,IF(AD13=TRUE,$AD$3,IF(AE13=TRUE,$AE$3,IF(AF13=TRUE,$AF$3,"Aucune")))))))</f>
        <v>Aucune</v>
      </c>
      <c r="AH13" s="237" t="b">
        <f t="shared" si="35"/>
        <v>0</v>
      </c>
      <c r="AI13" s="237" t="b">
        <f t="shared" si="36"/>
        <v>0</v>
      </c>
      <c r="AJ13" s="237" t="b">
        <f t="shared" si="37"/>
        <v>0</v>
      </c>
      <c r="AK13" s="237" t="b">
        <f t="shared" si="38"/>
        <v>0</v>
      </c>
      <c r="AL13" s="237" t="b">
        <f t="shared" si="39"/>
        <v>0</v>
      </c>
      <c r="AM13" s="237" t="b">
        <f t="shared" si="40"/>
        <v>0</v>
      </c>
      <c r="AN13" s="237" t="b">
        <f t="shared" si="41"/>
        <v>0</v>
      </c>
      <c r="AO13" s="237" t="b">
        <f t="shared" si="42"/>
        <v>0</v>
      </c>
      <c r="AP13" s="237" t="b">
        <f t="shared" si="43"/>
        <v>0</v>
      </c>
      <c r="AQ13" s="237" t="b">
        <f t="shared" si="44"/>
        <v>0</v>
      </c>
      <c r="AR13" s="237" t="b">
        <f t="shared" si="45"/>
        <v>0</v>
      </c>
      <c r="AS13" s="237" t="b">
        <f t="shared" si="46"/>
        <v>0</v>
      </c>
      <c r="AT13" s="237" t="b">
        <f t="shared" si="47"/>
        <v>0</v>
      </c>
      <c r="AU13" s="237" t="b">
        <f t="shared" si="48"/>
        <v>0</v>
      </c>
      <c r="AV13" s="237" t="b">
        <f t="shared" si="49"/>
        <v>0</v>
      </c>
      <c r="AW13" s="237" t="b">
        <f t="shared" si="50"/>
        <v>0</v>
      </c>
      <c r="AX13" s="623" t="str">
        <f>IF(COUNTA(E13:F13:H13)&lt;3,"",(IF(AH13=TRUE,AH$3,IF(AI13=TRUE,AI$3,IF(AJ13=TRUE,AJ$3,IF(AK13=TRUE,AK$3,IF(AL13=TRUE,AL$3,IF(AM13=TRUE,AM$3,IF(AN13=TRUE,AN$3,IF(AO13=TRUE,AO$3,IF(AP13=TRUE,AP$3,IF(AQ13=TRUE,AQ$3,IF(AR13=TRUE,AR$3,IF(AS13=TRUE,AS$3,IF(AT13=TRUE,AT$3,IF(AU13=TRUE,AU$3,IF(AV13=TRUE,AV$3,IF(AW13=TRUE,AW$3,"Aucune"))))))))))))))))))</f>
        <v>Aucune</v>
      </c>
      <c r="AY13" s="550" t="b">
        <f t="shared" ref="AY13:AY20" si="56">OR(U13=61,U13=62,U13=63,U13=51,U13=52,U13=53)</f>
        <v>0</v>
      </c>
      <c r="AZ13" s="229" t="b">
        <f t="shared" ref="AZ13:AZ20" si="57">OR(U13=41,U13=42,U13=43,U13=31,U13=32,U13=33)</f>
        <v>0</v>
      </c>
      <c r="BA13" s="229" t="b">
        <f t="shared" ref="BA13:BA20" si="58">OR(U13=21,U13=22,U13=23,U13=11,U13=12,U13=13)</f>
        <v>0</v>
      </c>
      <c r="BB13" s="115" t="str">
        <f>IF(COUNTA(E13:F13:H13)&lt;3,"",(IF(AY13=TRUE,$AY$3,IF(AZ13=TRUE,$AZ$3,IF(BA13=TRUE,$BA$3,"Aucune action requise")))))</f>
        <v>Aucune action requise</v>
      </c>
      <c r="BC13" s="229" t="b">
        <f t="shared" ref="BC13:BC20" si="59">OR(U13=61,U13=51,U13=41,U13=31,U13=21)</f>
        <v>0</v>
      </c>
      <c r="BD13" s="229" t="b">
        <f t="shared" ref="BD13:BD20" si="60">OR(U13=62,U13=52,U13=42,U13=32,U13=22,U13=63,U13=53)</f>
        <v>0</v>
      </c>
      <c r="BE13" s="229" t="b">
        <f t="shared" ref="BE13:BE20" si="61">OR(U13=43,U13=33,U13=23,U13=34,U13=24)</f>
        <v>0</v>
      </c>
      <c r="BF13" s="229" t="b">
        <f t="shared" ref="BF13:BF20" si="62">OR(U13=64,U13=54,U13=44)</f>
        <v>0</v>
      </c>
      <c r="BG13" s="115" t="str">
        <f>IF(COUNTA(E13:F13:H13)&lt;3,"",(IF(BC13=TRUE,$BC$3,IF(BD13=TRUE,$BD$3,IF(BE13=TRUE,$BE$3,IF(BF13=TRUE,$BF$3,"Aucun"))))))</f>
        <v>Aucun</v>
      </c>
      <c r="BH13" s="116">
        <f t="shared" ref="BH13:BH20" si="63">G13</f>
        <v>0</v>
      </c>
      <c r="BI13" s="116">
        <f>'ODD 2'!AX7</f>
        <v>0</v>
      </c>
      <c r="BJ13" s="89"/>
      <c r="BK13" s="305"/>
      <c r="BL13" s="660">
        <f t="shared" ref="BL13:BL20" si="64">I13</f>
        <v>0</v>
      </c>
      <c r="BM13" s="661">
        <f t="shared" ref="BM13:BM20" si="65">D13</f>
        <v>0</v>
      </c>
      <c r="BR13" s="234">
        <f t="shared" ref="BR13:BR20" si="66">IF(K13=0,1,0)</f>
        <v>1</v>
      </c>
      <c r="BS13" s="234">
        <f t="shared" ref="BS13:BY20" si="67">IF(L13=TRUE,1,0)</f>
        <v>0</v>
      </c>
      <c r="BT13" s="234">
        <f t="shared" si="67"/>
        <v>0</v>
      </c>
      <c r="BU13" s="234">
        <f t="shared" si="67"/>
        <v>0</v>
      </c>
      <c r="BV13" s="234">
        <f t="shared" si="67"/>
        <v>0</v>
      </c>
      <c r="BW13" s="234">
        <f t="shared" si="67"/>
        <v>0</v>
      </c>
      <c r="BX13" s="234">
        <f t="shared" si="67"/>
        <v>0</v>
      </c>
      <c r="BY13" s="234">
        <f t="shared" si="67"/>
        <v>0</v>
      </c>
    </row>
    <row r="14" spans="1:77" s="233" customFormat="1" ht="114" customHeight="1">
      <c r="A14" s="226"/>
      <c r="B14" s="261" t="s">
        <v>80</v>
      </c>
      <c r="C14" s="159" t="s">
        <v>81</v>
      </c>
      <c r="D14" s="344">
        <f>'ODD 2'!D8</f>
        <v>0</v>
      </c>
      <c r="E14" s="172">
        <f>'ODD 2'!E8</f>
        <v>0</v>
      </c>
      <c r="F14" s="119">
        <f>'ODD 2'!F8</f>
        <v>0</v>
      </c>
      <c r="G14" s="119">
        <f>'ODD 2'!G8</f>
        <v>0</v>
      </c>
      <c r="H14" s="120">
        <f>'ODD 2'!H8</f>
        <v>0</v>
      </c>
      <c r="I14" s="120">
        <f>'ODD 2'!I8</f>
        <v>0</v>
      </c>
      <c r="J14" s="236">
        <f t="shared" ref="J14:J20" si="68">S14</f>
        <v>0</v>
      </c>
      <c r="K14" s="237">
        <f t="shared" si="52"/>
        <v>0</v>
      </c>
      <c r="L14" s="237" t="b">
        <f t="shared" ref="L14:L20" si="69">OR(K14=31)</f>
        <v>0</v>
      </c>
      <c r="M14" s="237" t="b">
        <f t="shared" ref="M14:M20" si="70">OR(K14=21,K14=32)</f>
        <v>0</v>
      </c>
      <c r="N14" s="237" t="b">
        <f t="shared" ref="N14:N20" si="71">OR(K14=22,K14=33)</f>
        <v>0</v>
      </c>
      <c r="O14" s="237" t="b">
        <f t="shared" ref="O14:O20" si="72">OR(K14=11,K14=12)</f>
        <v>0</v>
      </c>
      <c r="P14" s="237" t="b">
        <f t="shared" ref="P14:P20" si="73">OR(K14=23,K14=34)</f>
        <v>0</v>
      </c>
      <c r="Q14" s="237" t="b">
        <f t="shared" ref="Q14:Q20" si="74">OR(K14=13,K14=14,K14=24)</f>
        <v>0</v>
      </c>
      <c r="R14" s="237" t="b">
        <f t="shared" ref="R14:R20" si="75">OR(K14=1,K14=2,K14=3,K14=4)</f>
        <v>0</v>
      </c>
      <c r="S14" s="238">
        <f t="shared" si="53"/>
        <v>0</v>
      </c>
      <c r="T14" s="239">
        <f t="shared" si="54"/>
        <v>0</v>
      </c>
      <c r="U14" s="240">
        <f t="shared" si="55"/>
        <v>0</v>
      </c>
      <c r="V14" s="237" t="b">
        <f t="shared" ref="V14:V20" si="76">OR(U14=61,U14=62,U14=63)</f>
        <v>0</v>
      </c>
      <c r="W14" s="237" t="b">
        <f t="shared" ref="W14:W20" si="77">OR(U14=51,U14=52)</f>
        <v>0</v>
      </c>
      <c r="X14" s="237" t="b">
        <f t="shared" ref="X14:X20" si="78">OR(U14=31,U14=41,U14=42,U14=53)</f>
        <v>0</v>
      </c>
      <c r="Y14" s="237" t="b">
        <f t="shared" ref="Y14:Y20" si="79">OR(U14=21,U14=32)</f>
        <v>0</v>
      </c>
      <c r="Z14" s="634" t="b">
        <f t="shared" ref="Z14:Z20" si="80">AND(V14=FALSE,W14=FALSE,X14=FALSE,Y14=FALSE)</f>
        <v>1</v>
      </c>
      <c r="AA14" s="639" t="str">
        <f>IF(COUNTA(E14:F14:H14)&lt;3,"",(IF(V14=TRUE,$V$3,IF(W14=TRUE,$W$3,IF(X14=TRUE,$X$3,IF(Y14=TRUE,$Y$3,"Non"))))))</f>
        <v>Non</v>
      </c>
      <c r="AB14" s="237" t="b">
        <f t="shared" ref="AB14:AB20" si="81">OR(U14=61,U14=62,U14=51,U14=52)</f>
        <v>0</v>
      </c>
      <c r="AC14" s="237" t="b">
        <f t="shared" ref="AC14:AC20" si="82">OR(U14=41,U14=42)</f>
        <v>0</v>
      </c>
      <c r="AD14" s="237" t="b">
        <f t="shared" ref="AD14:AD20" si="83">OR(U14=31,U14=32,U14=63,U14=64,U14=53,U14=54,)</f>
        <v>0</v>
      </c>
      <c r="AE14" s="237" t="b">
        <f t="shared" ref="AE14:AE20" si="84">OR(U14=21,U14=22,)</f>
        <v>0</v>
      </c>
      <c r="AF14" s="237" t="b">
        <f t="shared" ref="AF14:AF20" si="85">OR(U14=11,U14=12,U14=13,U14=23,)</f>
        <v>0</v>
      </c>
      <c r="AG14" s="121" t="str">
        <f>IF(COUNTA(E14:F14:H14)&lt;3,"",(IF(AB14=TRUE,$AB$3,IF(AC14=TRUE,$AC$3,IF(AD14=TRUE,$AD$3,IF(AE14=TRUE,$AE$3,IF(AF14=TRUE,$AF$3,"Aucune")))))))</f>
        <v>Aucune</v>
      </c>
      <c r="AH14" s="237" t="b">
        <f t="shared" si="35"/>
        <v>0</v>
      </c>
      <c r="AI14" s="237" t="b">
        <f t="shared" si="36"/>
        <v>0</v>
      </c>
      <c r="AJ14" s="237" t="b">
        <f t="shared" si="37"/>
        <v>0</v>
      </c>
      <c r="AK14" s="237" t="b">
        <f t="shared" si="38"/>
        <v>0</v>
      </c>
      <c r="AL14" s="237" t="b">
        <f t="shared" si="39"/>
        <v>0</v>
      </c>
      <c r="AM14" s="237" t="b">
        <f t="shared" si="40"/>
        <v>0</v>
      </c>
      <c r="AN14" s="237" t="b">
        <f t="shared" si="41"/>
        <v>0</v>
      </c>
      <c r="AO14" s="237" t="b">
        <f t="shared" si="42"/>
        <v>0</v>
      </c>
      <c r="AP14" s="237" t="b">
        <f t="shared" si="43"/>
        <v>0</v>
      </c>
      <c r="AQ14" s="237" t="b">
        <f t="shared" si="44"/>
        <v>0</v>
      </c>
      <c r="AR14" s="237" t="b">
        <f t="shared" si="45"/>
        <v>0</v>
      </c>
      <c r="AS14" s="237" t="b">
        <f t="shared" si="46"/>
        <v>0</v>
      </c>
      <c r="AT14" s="237" t="b">
        <f t="shared" si="47"/>
        <v>0</v>
      </c>
      <c r="AU14" s="237" t="b">
        <f t="shared" si="48"/>
        <v>0</v>
      </c>
      <c r="AV14" s="237" t="b">
        <f t="shared" si="49"/>
        <v>0</v>
      </c>
      <c r="AW14" s="237" t="b">
        <f t="shared" si="50"/>
        <v>0</v>
      </c>
      <c r="AX14" s="623" t="str">
        <f>IF(COUNTA(E14:F14:H14)&lt;3,"",(IF(AH14=TRUE,AH$3,IF(AI14=TRUE,AI$3,IF(AJ14=TRUE,AJ$3,IF(AK14=TRUE,AK$3,IF(AL14=TRUE,AL$3,IF(AM14=TRUE,AM$3,IF(AN14=TRUE,AN$3,IF(AO14=TRUE,AO$3,IF(AP14=TRUE,AP$3,IF(AQ14=TRUE,AQ$3,IF(AR14=TRUE,AR$3,IF(AS14=TRUE,AS$3,IF(AT14=TRUE,AT$3,IF(AU14=TRUE,AU$3,IF(AV14=TRUE,AV$3,IF(AW14=TRUE,AW$3,"Aucune"))))))))))))))))))</f>
        <v>Aucune</v>
      </c>
      <c r="AY14" s="551" t="b">
        <f t="shared" si="56"/>
        <v>0</v>
      </c>
      <c r="AZ14" s="237" t="b">
        <f t="shared" si="57"/>
        <v>0</v>
      </c>
      <c r="BA14" s="237" t="b">
        <f t="shared" si="58"/>
        <v>0</v>
      </c>
      <c r="BB14" s="121" t="str">
        <f>IF(COUNTA(E14:F14:H14)&lt;3,"",(IF(AY14=TRUE,$AY$3,IF(AZ14=TRUE,$AZ$3,IF(BA14=TRUE,$BA$3,"Aucune action requise")))))</f>
        <v>Aucune action requise</v>
      </c>
      <c r="BC14" s="237" t="b">
        <f t="shared" si="59"/>
        <v>0</v>
      </c>
      <c r="BD14" s="237" t="b">
        <f t="shared" si="60"/>
        <v>0</v>
      </c>
      <c r="BE14" s="237" t="b">
        <f t="shared" si="61"/>
        <v>0</v>
      </c>
      <c r="BF14" s="237" t="b">
        <f t="shared" si="62"/>
        <v>0</v>
      </c>
      <c r="BG14" s="121" t="str">
        <f>IF(COUNTA(E14:F14:H14)&lt;3,"",(IF(BC14=TRUE,$BC$3,IF(BD14=TRUE,$BD$3,IF(BE14=TRUE,$BE$3,IF(BF14=TRUE,$BF$3,"Aucun"))))))</f>
        <v>Aucun</v>
      </c>
      <c r="BH14" s="122">
        <f t="shared" si="63"/>
        <v>0</v>
      </c>
      <c r="BI14" s="122">
        <f>'ODD 2'!AX8</f>
        <v>0</v>
      </c>
      <c r="BJ14" s="34"/>
      <c r="BK14" s="306"/>
      <c r="BL14" s="662">
        <f t="shared" si="64"/>
        <v>0</v>
      </c>
      <c r="BM14" s="663">
        <f t="shared" si="65"/>
        <v>0</v>
      </c>
      <c r="BR14" s="234">
        <f t="shared" si="66"/>
        <v>1</v>
      </c>
      <c r="BS14" s="234">
        <f t="shared" si="67"/>
        <v>0</v>
      </c>
      <c r="BT14" s="234">
        <f t="shared" si="67"/>
        <v>0</v>
      </c>
      <c r="BU14" s="234">
        <f t="shared" si="67"/>
        <v>0</v>
      </c>
      <c r="BV14" s="234">
        <f t="shared" si="67"/>
        <v>0</v>
      </c>
      <c r="BW14" s="234">
        <f t="shared" si="67"/>
        <v>0</v>
      </c>
      <c r="BX14" s="234">
        <f t="shared" si="67"/>
        <v>0</v>
      </c>
      <c r="BY14" s="234">
        <f t="shared" si="67"/>
        <v>0</v>
      </c>
    </row>
    <row r="15" spans="1:77" s="233" customFormat="1" ht="114" customHeight="1">
      <c r="A15" s="226"/>
      <c r="B15" s="261" t="s">
        <v>82</v>
      </c>
      <c r="C15" s="159" t="s">
        <v>83</v>
      </c>
      <c r="D15" s="344">
        <f>'ODD 2'!D9</f>
        <v>0</v>
      </c>
      <c r="E15" s="172">
        <f>'ODD 2'!E9</f>
        <v>0</v>
      </c>
      <c r="F15" s="119">
        <f>'ODD 2'!F9</f>
        <v>0</v>
      </c>
      <c r="G15" s="119">
        <f>'ODD 2'!G9</f>
        <v>0</v>
      </c>
      <c r="H15" s="120">
        <f>'ODD 2'!H9</f>
        <v>0</v>
      </c>
      <c r="I15" s="120">
        <f>'ODD 2'!I9</f>
        <v>0</v>
      </c>
      <c r="J15" s="236">
        <f t="shared" si="68"/>
        <v>0</v>
      </c>
      <c r="K15" s="237">
        <f t="shared" si="52"/>
        <v>0</v>
      </c>
      <c r="L15" s="237" t="b">
        <f t="shared" si="69"/>
        <v>0</v>
      </c>
      <c r="M15" s="237" t="b">
        <f t="shared" si="70"/>
        <v>0</v>
      </c>
      <c r="N15" s="237" t="b">
        <f t="shared" si="71"/>
        <v>0</v>
      </c>
      <c r="O15" s="237" t="b">
        <f t="shared" si="72"/>
        <v>0</v>
      </c>
      <c r="P15" s="237" t="b">
        <f t="shared" si="73"/>
        <v>0</v>
      </c>
      <c r="Q15" s="237" t="b">
        <f t="shared" si="74"/>
        <v>0</v>
      </c>
      <c r="R15" s="237" t="b">
        <f t="shared" si="75"/>
        <v>0</v>
      </c>
      <c r="S15" s="238">
        <f t="shared" si="53"/>
        <v>0</v>
      </c>
      <c r="T15" s="239">
        <f t="shared" si="54"/>
        <v>0</v>
      </c>
      <c r="U15" s="240">
        <f t="shared" si="55"/>
        <v>0</v>
      </c>
      <c r="V15" s="237" t="b">
        <f t="shared" si="76"/>
        <v>0</v>
      </c>
      <c r="W15" s="237" t="b">
        <f t="shared" si="77"/>
        <v>0</v>
      </c>
      <c r="X15" s="237" t="b">
        <f t="shared" si="78"/>
        <v>0</v>
      </c>
      <c r="Y15" s="237" t="b">
        <f t="shared" si="79"/>
        <v>0</v>
      </c>
      <c r="Z15" s="634" t="b">
        <f t="shared" si="80"/>
        <v>1</v>
      </c>
      <c r="AA15" s="639" t="str">
        <f>IF(COUNTA(E15:F15:H15)&lt;3,"",(IF(V15=TRUE,$V$3,IF(W15=TRUE,$W$3,IF(X15=TRUE,$X$3,IF(Y15=TRUE,$Y$3,"Non"))))))</f>
        <v>Non</v>
      </c>
      <c r="AB15" s="237" t="b">
        <f t="shared" si="81"/>
        <v>0</v>
      </c>
      <c r="AC15" s="237" t="b">
        <f t="shared" si="82"/>
        <v>0</v>
      </c>
      <c r="AD15" s="237" t="b">
        <f t="shared" si="83"/>
        <v>0</v>
      </c>
      <c r="AE15" s="237" t="b">
        <f t="shared" si="84"/>
        <v>0</v>
      </c>
      <c r="AF15" s="237" t="b">
        <f t="shared" si="85"/>
        <v>0</v>
      </c>
      <c r="AG15" s="121" t="str">
        <f>IF(COUNTA(E15:F15:H15)&lt;3,"",(IF(AB15=TRUE,$AB$3,IF(AC15=TRUE,$AC$3,IF(AD15=TRUE,$AD$3,IF(AE15=TRUE,$AE$3,IF(AF15=TRUE,$AF$3,"Aucune")))))))</f>
        <v>Aucune</v>
      </c>
      <c r="AH15" s="237" t="b">
        <f t="shared" si="35"/>
        <v>0</v>
      </c>
      <c r="AI15" s="237" t="b">
        <f t="shared" si="36"/>
        <v>0</v>
      </c>
      <c r="AJ15" s="237" t="b">
        <f t="shared" si="37"/>
        <v>0</v>
      </c>
      <c r="AK15" s="237" t="b">
        <f t="shared" si="38"/>
        <v>0</v>
      </c>
      <c r="AL15" s="237" t="b">
        <f t="shared" si="39"/>
        <v>0</v>
      </c>
      <c r="AM15" s="237" t="b">
        <f t="shared" si="40"/>
        <v>0</v>
      </c>
      <c r="AN15" s="237" t="b">
        <f t="shared" si="41"/>
        <v>0</v>
      </c>
      <c r="AO15" s="237" t="b">
        <f t="shared" si="42"/>
        <v>0</v>
      </c>
      <c r="AP15" s="237" t="b">
        <f t="shared" si="43"/>
        <v>0</v>
      </c>
      <c r="AQ15" s="237" t="b">
        <f t="shared" si="44"/>
        <v>0</v>
      </c>
      <c r="AR15" s="237" t="b">
        <f t="shared" si="45"/>
        <v>0</v>
      </c>
      <c r="AS15" s="237" t="b">
        <f t="shared" si="46"/>
        <v>0</v>
      </c>
      <c r="AT15" s="237" t="b">
        <f t="shared" si="47"/>
        <v>0</v>
      </c>
      <c r="AU15" s="237" t="b">
        <f t="shared" si="48"/>
        <v>0</v>
      </c>
      <c r="AV15" s="237" t="b">
        <f t="shared" si="49"/>
        <v>0</v>
      </c>
      <c r="AW15" s="237" t="b">
        <f t="shared" si="50"/>
        <v>0</v>
      </c>
      <c r="AX15" s="623" t="str">
        <f>IF(COUNTA(E15:F15:H15)&lt;3,"",(IF(AH15=TRUE,AH$3,IF(AI15=TRUE,AI$3,IF(AJ15=TRUE,AJ$3,IF(AK15=TRUE,AK$3,IF(AL15=TRUE,AL$3,IF(AM15=TRUE,AM$3,IF(AN15=TRUE,AN$3,IF(AO15=TRUE,AO$3,IF(AP15=TRUE,AP$3,IF(AQ15=TRUE,AQ$3,IF(AR15=TRUE,AR$3,IF(AS15=TRUE,AS$3,IF(AT15=TRUE,AT$3,IF(AU15=TRUE,AU$3,IF(AV15=TRUE,AV$3,IF(AW15=TRUE,AW$3,"Aucune"))))))))))))))))))</f>
        <v>Aucune</v>
      </c>
      <c r="AY15" s="551" t="b">
        <f t="shared" si="56"/>
        <v>0</v>
      </c>
      <c r="AZ15" s="237" t="b">
        <f t="shared" si="57"/>
        <v>0</v>
      </c>
      <c r="BA15" s="237" t="b">
        <f t="shared" si="58"/>
        <v>0</v>
      </c>
      <c r="BB15" s="121" t="str">
        <f>IF(COUNTA(E15:F15:H15)&lt;3,"",(IF(AY15=TRUE,$AY$3,IF(AZ15=TRUE,$AZ$3,IF(BA15=TRUE,$BA$3,"Aucune action requise")))))</f>
        <v>Aucune action requise</v>
      </c>
      <c r="BC15" s="237" t="b">
        <f t="shared" si="59"/>
        <v>0</v>
      </c>
      <c r="BD15" s="237" t="b">
        <f t="shared" si="60"/>
        <v>0</v>
      </c>
      <c r="BE15" s="237" t="b">
        <f t="shared" si="61"/>
        <v>0</v>
      </c>
      <c r="BF15" s="237" t="b">
        <f t="shared" si="62"/>
        <v>0</v>
      </c>
      <c r="BG15" s="121" t="str">
        <f>IF(COUNTA(E15:F15:H15)&lt;3,"",(IF(BC15=TRUE,$BC$3,IF(BD15=TRUE,$BD$3,IF(BE15=TRUE,$BE$3,IF(BF15=TRUE,$BF$3,"Aucun"))))))</f>
        <v>Aucun</v>
      </c>
      <c r="BH15" s="122">
        <f t="shared" si="63"/>
        <v>0</v>
      </c>
      <c r="BI15" s="122">
        <f>'ODD 2'!AX9</f>
        <v>0</v>
      </c>
      <c r="BJ15" s="34"/>
      <c r="BK15" s="306"/>
      <c r="BL15" s="662">
        <f t="shared" si="64"/>
        <v>0</v>
      </c>
      <c r="BM15" s="663">
        <f t="shared" si="65"/>
        <v>0</v>
      </c>
      <c r="BR15" s="234">
        <f t="shared" si="66"/>
        <v>1</v>
      </c>
      <c r="BS15" s="234">
        <f t="shared" si="67"/>
        <v>0</v>
      </c>
      <c r="BT15" s="234">
        <f t="shared" si="67"/>
        <v>0</v>
      </c>
      <c r="BU15" s="234">
        <f t="shared" si="67"/>
        <v>0</v>
      </c>
      <c r="BV15" s="234">
        <f t="shared" si="67"/>
        <v>0</v>
      </c>
      <c r="BW15" s="234">
        <f t="shared" si="67"/>
        <v>0</v>
      </c>
      <c r="BX15" s="234">
        <f t="shared" si="67"/>
        <v>0</v>
      </c>
      <c r="BY15" s="234">
        <f t="shared" si="67"/>
        <v>0</v>
      </c>
    </row>
    <row r="16" spans="1:77" s="233" customFormat="1" ht="114" customHeight="1">
      <c r="A16" s="226"/>
      <c r="B16" s="261" t="s">
        <v>84</v>
      </c>
      <c r="C16" s="159" t="s">
        <v>85</v>
      </c>
      <c r="D16" s="344">
        <f>'ODD 2'!D10</f>
        <v>0</v>
      </c>
      <c r="E16" s="172">
        <f>'ODD 2'!E10</f>
        <v>0</v>
      </c>
      <c r="F16" s="119">
        <f>'ODD 2'!F10</f>
        <v>0</v>
      </c>
      <c r="G16" s="119">
        <f>'ODD 2'!G10</f>
        <v>0</v>
      </c>
      <c r="H16" s="120">
        <f>'ODD 2'!H10</f>
        <v>0</v>
      </c>
      <c r="I16" s="120">
        <f>'ODD 2'!I10</f>
        <v>0</v>
      </c>
      <c r="J16" s="236">
        <f t="shared" si="68"/>
        <v>0</v>
      </c>
      <c r="K16" s="237">
        <f t="shared" si="52"/>
        <v>0</v>
      </c>
      <c r="L16" s="237" t="b">
        <f t="shared" si="69"/>
        <v>0</v>
      </c>
      <c r="M16" s="237" t="b">
        <f t="shared" si="70"/>
        <v>0</v>
      </c>
      <c r="N16" s="237" t="b">
        <f t="shared" si="71"/>
        <v>0</v>
      </c>
      <c r="O16" s="237" t="b">
        <f t="shared" si="72"/>
        <v>0</v>
      </c>
      <c r="P16" s="237" t="b">
        <f t="shared" si="73"/>
        <v>0</v>
      </c>
      <c r="Q16" s="237" t="b">
        <f t="shared" si="74"/>
        <v>0</v>
      </c>
      <c r="R16" s="237" t="b">
        <f t="shared" si="75"/>
        <v>0</v>
      </c>
      <c r="S16" s="238">
        <f t="shared" si="53"/>
        <v>0</v>
      </c>
      <c r="T16" s="239">
        <f t="shared" si="54"/>
        <v>0</v>
      </c>
      <c r="U16" s="240">
        <f t="shared" si="55"/>
        <v>0</v>
      </c>
      <c r="V16" s="237" t="b">
        <f t="shared" si="76"/>
        <v>0</v>
      </c>
      <c r="W16" s="237" t="b">
        <f t="shared" si="77"/>
        <v>0</v>
      </c>
      <c r="X16" s="237" t="b">
        <f t="shared" si="78"/>
        <v>0</v>
      </c>
      <c r="Y16" s="237" t="b">
        <f t="shared" si="79"/>
        <v>0</v>
      </c>
      <c r="Z16" s="634" t="b">
        <f t="shared" si="80"/>
        <v>1</v>
      </c>
      <c r="AA16" s="639" t="str">
        <f>IF(COUNTA(E16:F16:H16)&lt;3,"",(IF(V16=TRUE,$V$3,IF(W16=TRUE,$W$3,IF(X16=TRUE,$X$3,IF(Y16=TRUE,$Y$3,"Non"))))))</f>
        <v>Non</v>
      </c>
      <c r="AB16" s="237" t="b">
        <f t="shared" si="81"/>
        <v>0</v>
      </c>
      <c r="AC16" s="237" t="b">
        <f t="shared" si="82"/>
        <v>0</v>
      </c>
      <c r="AD16" s="237" t="b">
        <f t="shared" si="83"/>
        <v>0</v>
      </c>
      <c r="AE16" s="237" t="b">
        <f t="shared" si="84"/>
        <v>0</v>
      </c>
      <c r="AF16" s="237" t="b">
        <f t="shared" si="85"/>
        <v>0</v>
      </c>
      <c r="AG16" s="121" t="str">
        <f>IF(COUNTA(E16:F16:H16)&lt;3,"",(IF(AB16=TRUE,$AB$3,IF(AC16=TRUE,$AC$3,IF(AD16=TRUE,$AD$3,IF(AE16=TRUE,$AE$3,IF(AF16=TRUE,$AF$3,"Aucune")))))))</f>
        <v>Aucune</v>
      </c>
      <c r="AH16" s="237" t="b">
        <f t="shared" si="35"/>
        <v>0</v>
      </c>
      <c r="AI16" s="237" t="b">
        <f t="shared" si="36"/>
        <v>0</v>
      </c>
      <c r="AJ16" s="237" t="b">
        <f t="shared" si="37"/>
        <v>0</v>
      </c>
      <c r="AK16" s="237" t="b">
        <f t="shared" si="38"/>
        <v>0</v>
      </c>
      <c r="AL16" s="237" t="b">
        <f t="shared" si="39"/>
        <v>0</v>
      </c>
      <c r="AM16" s="237" t="b">
        <f t="shared" si="40"/>
        <v>0</v>
      </c>
      <c r="AN16" s="237" t="b">
        <f t="shared" si="41"/>
        <v>0</v>
      </c>
      <c r="AO16" s="237" t="b">
        <f t="shared" si="42"/>
        <v>0</v>
      </c>
      <c r="AP16" s="237" t="b">
        <f t="shared" si="43"/>
        <v>0</v>
      </c>
      <c r="AQ16" s="237" t="b">
        <f t="shared" si="44"/>
        <v>0</v>
      </c>
      <c r="AR16" s="237" t="b">
        <f t="shared" si="45"/>
        <v>0</v>
      </c>
      <c r="AS16" s="237" t="b">
        <f t="shared" si="46"/>
        <v>0</v>
      </c>
      <c r="AT16" s="237" t="b">
        <f t="shared" si="47"/>
        <v>0</v>
      </c>
      <c r="AU16" s="237" t="b">
        <f t="shared" si="48"/>
        <v>0</v>
      </c>
      <c r="AV16" s="237" t="b">
        <f t="shared" si="49"/>
        <v>0</v>
      </c>
      <c r="AW16" s="237" t="b">
        <f t="shared" si="50"/>
        <v>0</v>
      </c>
      <c r="AX16" s="623" t="str">
        <f>IF(COUNTA(E16:F16:H16)&lt;3,"",(IF(AH16=TRUE,AH$3,IF(AI16=TRUE,AI$3,IF(AJ16=TRUE,AJ$3,IF(AK16=TRUE,AK$3,IF(AL16=TRUE,AL$3,IF(AM16=TRUE,AM$3,IF(AN16=TRUE,AN$3,IF(AO16=TRUE,AO$3,IF(AP16=TRUE,AP$3,IF(AQ16=TRUE,AQ$3,IF(AR16=TRUE,AR$3,IF(AS16=TRUE,AS$3,IF(AT16=TRUE,AT$3,IF(AU16=TRUE,AU$3,IF(AV16=TRUE,AV$3,IF(AW16=TRUE,AW$3,"Aucune"))))))))))))))))))</f>
        <v>Aucune</v>
      </c>
      <c r="AY16" s="551" t="b">
        <f t="shared" si="56"/>
        <v>0</v>
      </c>
      <c r="AZ16" s="237" t="b">
        <f t="shared" si="57"/>
        <v>0</v>
      </c>
      <c r="BA16" s="237" t="b">
        <f t="shared" si="58"/>
        <v>0</v>
      </c>
      <c r="BB16" s="121" t="str">
        <f>IF(COUNTA(E16:F16:H16)&lt;3,"",(IF(AY16=TRUE,$AY$3,IF(AZ16=TRUE,$AZ$3,IF(BA16=TRUE,$BA$3,"Aucune action requise")))))</f>
        <v>Aucune action requise</v>
      </c>
      <c r="BC16" s="237" t="b">
        <f t="shared" si="59"/>
        <v>0</v>
      </c>
      <c r="BD16" s="237" t="b">
        <f t="shared" si="60"/>
        <v>0</v>
      </c>
      <c r="BE16" s="237" t="b">
        <f t="shared" si="61"/>
        <v>0</v>
      </c>
      <c r="BF16" s="237" t="b">
        <f t="shared" si="62"/>
        <v>0</v>
      </c>
      <c r="BG16" s="121" t="str">
        <f>IF(COUNTA(E16:F16:H16)&lt;3,"",(IF(BC16=TRUE,$BC$3,IF(BD16=TRUE,$BD$3,IF(BE16=TRUE,$BE$3,IF(BF16=TRUE,$BF$3,"Aucun"))))))</f>
        <v>Aucun</v>
      </c>
      <c r="BH16" s="122">
        <f t="shared" si="63"/>
        <v>0</v>
      </c>
      <c r="BI16" s="122">
        <f>'ODD 2'!AX10</f>
        <v>0</v>
      </c>
      <c r="BJ16" s="34"/>
      <c r="BK16" s="306"/>
      <c r="BL16" s="662">
        <f t="shared" si="64"/>
        <v>0</v>
      </c>
      <c r="BM16" s="663">
        <f t="shared" si="65"/>
        <v>0</v>
      </c>
      <c r="BR16" s="234">
        <f t="shared" si="66"/>
        <v>1</v>
      </c>
      <c r="BS16" s="234">
        <f t="shared" si="67"/>
        <v>0</v>
      </c>
      <c r="BT16" s="234">
        <f t="shared" si="67"/>
        <v>0</v>
      </c>
      <c r="BU16" s="234">
        <f t="shared" si="67"/>
        <v>0</v>
      </c>
      <c r="BV16" s="234">
        <f t="shared" si="67"/>
        <v>0</v>
      </c>
      <c r="BW16" s="234">
        <f t="shared" si="67"/>
        <v>0</v>
      </c>
      <c r="BX16" s="234">
        <f t="shared" si="67"/>
        <v>0</v>
      </c>
      <c r="BY16" s="234">
        <f t="shared" si="67"/>
        <v>0</v>
      </c>
    </row>
    <row r="17" spans="1:77" s="233" customFormat="1" ht="114" customHeight="1" thickBot="1">
      <c r="A17" s="226"/>
      <c r="B17" s="262" t="s">
        <v>86</v>
      </c>
      <c r="C17" s="340" t="s">
        <v>87</v>
      </c>
      <c r="D17" s="345">
        <f>'ODD 2'!D11</f>
        <v>0</v>
      </c>
      <c r="E17" s="185">
        <f>'ODD 2'!E11</f>
        <v>0</v>
      </c>
      <c r="F17" s="138">
        <f>'ODD 2'!F11</f>
        <v>0</v>
      </c>
      <c r="G17" s="138">
        <f>'ODD 2'!G11</f>
        <v>0</v>
      </c>
      <c r="H17" s="139">
        <f>'ODD 2'!H11</f>
        <v>0</v>
      </c>
      <c r="I17" s="139">
        <f>'ODD 2'!I11</f>
        <v>0</v>
      </c>
      <c r="J17" s="255">
        <f t="shared" si="68"/>
        <v>0</v>
      </c>
      <c r="K17" s="256">
        <f t="shared" si="52"/>
        <v>0</v>
      </c>
      <c r="L17" s="256" t="b">
        <f t="shared" si="69"/>
        <v>0</v>
      </c>
      <c r="M17" s="256" t="b">
        <f t="shared" si="70"/>
        <v>0</v>
      </c>
      <c r="N17" s="256" t="b">
        <f t="shared" si="71"/>
        <v>0</v>
      </c>
      <c r="O17" s="256" t="b">
        <f t="shared" si="72"/>
        <v>0</v>
      </c>
      <c r="P17" s="256" t="b">
        <f t="shared" si="73"/>
        <v>0</v>
      </c>
      <c r="Q17" s="256" t="b">
        <f t="shared" si="74"/>
        <v>0</v>
      </c>
      <c r="R17" s="256" t="b">
        <f t="shared" si="75"/>
        <v>0</v>
      </c>
      <c r="S17" s="257">
        <f t="shared" si="53"/>
        <v>0</v>
      </c>
      <c r="T17" s="258">
        <f t="shared" si="54"/>
        <v>0</v>
      </c>
      <c r="U17" s="259">
        <f t="shared" si="55"/>
        <v>0</v>
      </c>
      <c r="V17" s="256" t="b">
        <f t="shared" si="76"/>
        <v>0</v>
      </c>
      <c r="W17" s="256" t="b">
        <f t="shared" si="77"/>
        <v>0</v>
      </c>
      <c r="X17" s="256" t="b">
        <f t="shared" si="78"/>
        <v>0</v>
      </c>
      <c r="Y17" s="256" t="b">
        <f t="shared" si="79"/>
        <v>0</v>
      </c>
      <c r="Z17" s="643" t="b">
        <f t="shared" si="80"/>
        <v>1</v>
      </c>
      <c r="AA17" s="645" t="str">
        <f>IF(COUNTA(E17:F17:H17)&lt;3,"",(IF(V17=TRUE,$V$3,IF(W17=TRUE,$W$3,IF(X17=TRUE,$X$3,IF(Y17=TRUE,$Y$3,"Non"))))))</f>
        <v>Non</v>
      </c>
      <c r="AB17" s="256" t="b">
        <f t="shared" si="81"/>
        <v>0</v>
      </c>
      <c r="AC17" s="256" t="b">
        <f t="shared" si="82"/>
        <v>0</v>
      </c>
      <c r="AD17" s="256" t="b">
        <f t="shared" si="83"/>
        <v>0</v>
      </c>
      <c r="AE17" s="256" t="b">
        <f t="shared" si="84"/>
        <v>0</v>
      </c>
      <c r="AF17" s="256" t="b">
        <f t="shared" si="85"/>
        <v>0</v>
      </c>
      <c r="AG17" s="140" t="str">
        <f>IF(COUNTA(E17:F17:H17)&lt;3,"",(IF(AB17=TRUE,$AB$3,IF(AC17=TRUE,$AC$3,IF(AD17=TRUE,$AD$3,IF(AE17=TRUE,$AE$3,IF(AF17=TRUE,$AF$3,"Aucune")))))))</f>
        <v>Aucune</v>
      </c>
      <c r="AH17" s="288" t="b">
        <f t="shared" si="35"/>
        <v>0</v>
      </c>
      <c r="AI17" s="288" t="b">
        <f t="shared" si="36"/>
        <v>0</v>
      </c>
      <c r="AJ17" s="288" t="b">
        <f t="shared" si="37"/>
        <v>0</v>
      </c>
      <c r="AK17" s="288" t="b">
        <f t="shared" si="38"/>
        <v>0</v>
      </c>
      <c r="AL17" s="288" t="b">
        <f t="shared" si="39"/>
        <v>0</v>
      </c>
      <c r="AM17" s="288" t="b">
        <f t="shared" si="40"/>
        <v>0</v>
      </c>
      <c r="AN17" s="288" t="b">
        <f t="shared" si="41"/>
        <v>0</v>
      </c>
      <c r="AO17" s="288" t="b">
        <f t="shared" si="42"/>
        <v>0</v>
      </c>
      <c r="AP17" s="288" t="b">
        <f t="shared" si="43"/>
        <v>0</v>
      </c>
      <c r="AQ17" s="288" t="b">
        <f t="shared" si="44"/>
        <v>0</v>
      </c>
      <c r="AR17" s="288" t="b">
        <f t="shared" si="45"/>
        <v>0</v>
      </c>
      <c r="AS17" s="288" t="b">
        <f t="shared" si="46"/>
        <v>0</v>
      </c>
      <c r="AT17" s="288" t="b">
        <f t="shared" si="47"/>
        <v>0</v>
      </c>
      <c r="AU17" s="288" t="b">
        <f t="shared" si="48"/>
        <v>0</v>
      </c>
      <c r="AV17" s="288" t="b">
        <f t="shared" si="49"/>
        <v>0</v>
      </c>
      <c r="AW17" s="288" t="b">
        <f t="shared" si="50"/>
        <v>0</v>
      </c>
      <c r="AX17" s="565" t="str">
        <f>IF(COUNTA(E17:F17:H17)&lt;3,"",(IF(AH17=TRUE,AH$3,IF(AI17=TRUE,AI$3,IF(AJ17=TRUE,AJ$3,IF(AK17=TRUE,AK$3,IF(AL17=TRUE,AL$3,IF(AM17=TRUE,AM$3,IF(AN17=TRUE,AN$3,IF(AO17=TRUE,AO$3,IF(AP17=TRUE,AP$3,IF(AQ17=TRUE,AQ$3,IF(AR17=TRUE,AR$3,IF(AS17=TRUE,AS$3,IF(AT17=TRUE,AT$3,IF(AU17=TRUE,AU$3,IF(AV17=TRUE,AV$3,IF(AW17=TRUE,AW$3,"Aucune"))))))))))))))))))</f>
        <v>Aucune</v>
      </c>
      <c r="AY17" s="562" t="b">
        <f t="shared" si="56"/>
        <v>0</v>
      </c>
      <c r="AZ17" s="256" t="b">
        <f t="shared" si="57"/>
        <v>0</v>
      </c>
      <c r="BA17" s="256" t="b">
        <f t="shared" si="58"/>
        <v>0</v>
      </c>
      <c r="BB17" s="140" t="str">
        <f>IF(COUNTA(E17:F17:H17)&lt;3,"",(IF(AY17=TRUE,$AY$3,IF(AZ17=TRUE,$AZ$3,IF(BA17=TRUE,$BA$3,"Aucune action requise")))))</f>
        <v>Aucune action requise</v>
      </c>
      <c r="BC17" s="256" t="b">
        <f t="shared" si="59"/>
        <v>0</v>
      </c>
      <c r="BD17" s="256" t="b">
        <f t="shared" si="60"/>
        <v>0</v>
      </c>
      <c r="BE17" s="256" t="b">
        <f t="shared" si="61"/>
        <v>0</v>
      </c>
      <c r="BF17" s="256" t="b">
        <f t="shared" si="62"/>
        <v>0</v>
      </c>
      <c r="BG17" s="140" t="str">
        <f>IF(COUNTA(E17:F17:H17)&lt;3,"",(IF(BC17=TRUE,$BC$3,IF(BD17=TRUE,$BD$3,IF(BE17=TRUE,$BE$3,IF(BF17=TRUE,$BF$3,"Aucun"))))))</f>
        <v>Aucun</v>
      </c>
      <c r="BH17" s="141">
        <f t="shared" si="63"/>
        <v>0</v>
      </c>
      <c r="BI17" s="141">
        <f>'ODD 2'!AX11</f>
        <v>0</v>
      </c>
      <c r="BJ17" s="35"/>
      <c r="BK17" s="309"/>
      <c r="BL17" s="670">
        <f t="shared" si="64"/>
        <v>0</v>
      </c>
      <c r="BM17" s="671">
        <f t="shared" si="65"/>
        <v>0</v>
      </c>
      <c r="BR17" s="234">
        <f t="shared" si="66"/>
        <v>1</v>
      </c>
      <c r="BS17" s="234">
        <f t="shared" si="67"/>
        <v>0</v>
      </c>
      <c r="BT17" s="234">
        <f t="shared" si="67"/>
        <v>0</v>
      </c>
      <c r="BU17" s="234">
        <f t="shared" si="67"/>
        <v>0</v>
      </c>
      <c r="BV17" s="234">
        <f t="shared" si="67"/>
        <v>0</v>
      </c>
      <c r="BW17" s="234">
        <f t="shared" si="67"/>
        <v>0</v>
      </c>
      <c r="BX17" s="234">
        <f t="shared" si="67"/>
        <v>0</v>
      </c>
      <c r="BY17" s="234">
        <f t="shared" si="67"/>
        <v>0</v>
      </c>
    </row>
    <row r="18" spans="1:77" s="233" customFormat="1" ht="114" customHeight="1">
      <c r="A18" s="226"/>
      <c r="B18" s="263" t="s">
        <v>88</v>
      </c>
      <c r="C18" s="168" t="s">
        <v>89</v>
      </c>
      <c r="D18" s="346">
        <f>'ODD 2'!D12</f>
        <v>0</v>
      </c>
      <c r="E18" s="195">
        <f>'ODD 2'!E12</f>
        <v>0</v>
      </c>
      <c r="F18" s="132">
        <f>'ODD 2'!F12</f>
        <v>0</v>
      </c>
      <c r="G18" s="132">
        <f>'ODD 2'!G12</f>
        <v>0</v>
      </c>
      <c r="H18" s="133">
        <f>'ODD 2'!H12</f>
        <v>0</v>
      </c>
      <c r="I18" s="133">
        <f>'ODD 2'!I12</f>
        <v>0</v>
      </c>
      <c r="J18" s="249">
        <f t="shared" si="68"/>
        <v>0</v>
      </c>
      <c r="K18" s="250">
        <f t="shared" si="52"/>
        <v>0</v>
      </c>
      <c r="L18" s="250" t="b">
        <f t="shared" si="69"/>
        <v>0</v>
      </c>
      <c r="M18" s="250" t="b">
        <f t="shared" si="70"/>
        <v>0</v>
      </c>
      <c r="N18" s="250" t="b">
        <f t="shared" si="71"/>
        <v>0</v>
      </c>
      <c r="O18" s="250" t="b">
        <f t="shared" si="72"/>
        <v>0</v>
      </c>
      <c r="P18" s="250" t="b">
        <f t="shared" si="73"/>
        <v>0</v>
      </c>
      <c r="Q18" s="250" t="b">
        <f t="shared" si="74"/>
        <v>0</v>
      </c>
      <c r="R18" s="250" t="b">
        <f t="shared" si="75"/>
        <v>0</v>
      </c>
      <c r="S18" s="251">
        <f t="shared" si="53"/>
        <v>0</v>
      </c>
      <c r="T18" s="252">
        <f t="shared" si="54"/>
        <v>0</v>
      </c>
      <c r="U18" s="253">
        <f t="shared" si="55"/>
        <v>0</v>
      </c>
      <c r="V18" s="250" t="b">
        <f t="shared" si="76"/>
        <v>0</v>
      </c>
      <c r="W18" s="250" t="b">
        <f t="shared" si="77"/>
        <v>0</v>
      </c>
      <c r="X18" s="250" t="b">
        <f t="shared" si="78"/>
        <v>0</v>
      </c>
      <c r="Y18" s="250" t="b">
        <f t="shared" si="79"/>
        <v>0</v>
      </c>
      <c r="Z18" s="636" t="b">
        <f t="shared" si="80"/>
        <v>1</v>
      </c>
      <c r="AA18" s="641" t="str">
        <f>IF(COUNTA(E18:F18:H18)&lt;3,"",(IF(V18=TRUE,$V$3,IF(W18=TRUE,$W$3,IF(X18=TRUE,$X$3,IF(Y18=TRUE,$Y$3,"Non"))))))</f>
        <v>Non</v>
      </c>
      <c r="AB18" s="250" t="b">
        <f t="shared" si="81"/>
        <v>0</v>
      </c>
      <c r="AC18" s="250" t="b">
        <f t="shared" si="82"/>
        <v>0</v>
      </c>
      <c r="AD18" s="250" t="b">
        <f t="shared" si="83"/>
        <v>0</v>
      </c>
      <c r="AE18" s="250" t="b">
        <f t="shared" si="84"/>
        <v>0</v>
      </c>
      <c r="AF18" s="250" t="b">
        <f t="shared" si="85"/>
        <v>0</v>
      </c>
      <c r="AG18" s="134" t="str">
        <f>IF(COUNTA(E18:F18:H18)&lt;3,"",(IF(AB18=TRUE,$AB$3,IF(AC18=TRUE,$AC$3,IF(AD18=TRUE,$AD$3,IF(AE18=TRUE,$AE$3,IF(AF18=TRUE,$AF$3,"Aucune")))))))</f>
        <v>Aucune</v>
      </c>
      <c r="AH18" s="276" t="b">
        <f t="shared" si="35"/>
        <v>0</v>
      </c>
      <c r="AI18" s="276" t="b">
        <f t="shared" si="36"/>
        <v>0</v>
      </c>
      <c r="AJ18" s="276" t="b">
        <f t="shared" si="37"/>
        <v>0</v>
      </c>
      <c r="AK18" s="276" t="b">
        <f t="shared" si="38"/>
        <v>0</v>
      </c>
      <c r="AL18" s="276" t="b">
        <f t="shared" si="39"/>
        <v>0</v>
      </c>
      <c r="AM18" s="276" t="b">
        <f t="shared" si="40"/>
        <v>0</v>
      </c>
      <c r="AN18" s="276" t="b">
        <f t="shared" si="41"/>
        <v>0</v>
      </c>
      <c r="AO18" s="276" t="b">
        <f t="shared" si="42"/>
        <v>0</v>
      </c>
      <c r="AP18" s="276" t="b">
        <f t="shared" si="43"/>
        <v>0</v>
      </c>
      <c r="AQ18" s="276" t="b">
        <f t="shared" si="44"/>
        <v>0</v>
      </c>
      <c r="AR18" s="276" t="b">
        <f t="shared" si="45"/>
        <v>0</v>
      </c>
      <c r="AS18" s="276" t="b">
        <f t="shared" si="46"/>
        <v>0</v>
      </c>
      <c r="AT18" s="276" t="b">
        <f t="shared" si="47"/>
        <v>0</v>
      </c>
      <c r="AU18" s="276" t="b">
        <f t="shared" si="48"/>
        <v>0</v>
      </c>
      <c r="AV18" s="276" t="b">
        <f t="shared" si="49"/>
        <v>0</v>
      </c>
      <c r="AW18" s="276" t="b">
        <f t="shared" si="50"/>
        <v>0</v>
      </c>
      <c r="AX18" s="566" t="str">
        <f>IF(COUNTA(E18:F18:H18)&lt;3,"",(IF(AH18=TRUE,AH$3,IF(AI18=TRUE,AI$3,IF(AJ18=TRUE,AJ$3,IF(AK18=TRUE,AK$3,IF(AL18=TRUE,AL$3,IF(AM18=TRUE,AM$3,IF(AN18=TRUE,AN$3,IF(AO18=TRUE,AO$3,IF(AP18=TRUE,AP$3,IF(AQ18=TRUE,AQ$3,IF(AR18=TRUE,AR$3,IF(AS18=TRUE,AS$3,IF(AT18=TRUE,AT$3,IF(AU18=TRUE,AU$3,IF(AV18=TRUE,AV$3,IF(AW18=TRUE,AW$3,"Aucune"))))))))))))))))))</f>
        <v>Aucune</v>
      </c>
      <c r="AY18" s="563" t="b">
        <f t="shared" si="56"/>
        <v>0</v>
      </c>
      <c r="AZ18" s="250" t="b">
        <f t="shared" si="57"/>
        <v>0</v>
      </c>
      <c r="BA18" s="250" t="b">
        <f t="shared" si="58"/>
        <v>0</v>
      </c>
      <c r="BB18" s="134" t="str">
        <f>IF(COUNTA(E18:F18:H18)&lt;3,"",(IF(AY18=TRUE,$AY$3,IF(AZ18=TRUE,$AZ$3,IF(BA18=TRUE,$BA$3,"Aucune action requise")))))</f>
        <v>Aucune action requise</v>
      </c>
      <c r="BC18" s="250" t="b">
        <f t="shared" si="59"/>
        <v>0</v>
      </c>
      <c r="BD18" s="250" t="b">
        <f t="shared" si="60"/>
        <v>0</v>
      </c>
      <c r="BE18" s="250" t="b">
        <f t="shared" si="61"/>
        <v>0</v>
      </c>
      <c r="BF18" s="250" t="b">
        <f t="shared" si="62"/>
        <v>0</v>
      </c>
      <c r="BG18" s="134" t="str">
        <f>IF(COUNTA(E18:F18:H18)&lt;3,"",(IF(BC18=TRUE,$BC$3,IF(BD18=TRUE,$BD$3,IF(BE18=TRUE,$BE$3,IF(BF18=TRUE,$BF$3,"Aucun"))))))</f>
        <v>Aucun</v>
      </c>
      <c r="BH18" s="135">
        <f t="shared" si="63"/>
        <v>0</v>
      </c>
      <c r="BI18" s="135">
        <f>'ODD 2'!AX12</f>
        <v>0</v>
      </c>
      <c r="BJ18" s="36"/>
      <c r="BK18" s="308"/>
      <c r="BL18" s="666">
        <f t="shared" si="64"/>
        <v>0</v>
      </c>
      <c r="BM18" s="667">
        <f t="shared" si="65"/>
        <v>0</v>
      </c>
      <c r="BR18" s="234">
        <f t="shared" si="66"/>
        <v>1</v>
      </c>
      <c r="BS18" s="234">
        <f t="shared" si="67"/>
        <v>0</v>
      </c>
      <c r="BT18" s="234">
        <f t="shared" si="67"/>
        <v>0</v>
      </c>
      <c r="BU18" s="234">
        <f t="shared" si="67"/>
        <v>0</v>
      </c>
      <c r="BV18" s="234">
        <f t="shared" si="67"/>
        <v>0</v>
      </c>
      <c r="BW18" s="234">
        <f t="shared" si="67"/>
        <v>0</v>
      </c>
      <c r="BX18" s="234">
        <f t="shared" si="67"/>
        <v>0</v>
      </c>
      <c r="BY18" s="234">
        <f t="shared" si="67"/>
        <v>0</v>
      </c>
    </row>
    <row r="19" spans="1:77" s="233" customFormat="1" ht="114" customHeight="1">
      <c r="A19" s="226"/>
      <c r="B19" s="264" t="s">
        <v>90</v>
      </c>
      <c r="C19" s="143" t="s">
        <v>91</v>
      </c>
      <c r="D19" s="585">
        <f>'ODD 2'!D13</f>
        <v>0</v>
      </c>
      <c r="E19" s="174">
        <f>'ODD 2'!E13</f>
        <v>0</v>
      </c>
      <c r="F19" s="124">
        <f>'ODD 2'!F13</f>
        <v>0</v>
      </c>
      <c r="G19" s="124">
        <f>'ODD 2'!G13</f>
        <v>0</v>
      </c>
      <c r="H19" s="125">
        <f>'ODD 2'!H13</f>
        <v>0</v>
      </c>
      <c r="I19" s="125">
        <f>'ODD 2'!I13</f>
        <v>0</v>
      </c>
      <c r="J19" s="126">
        <f t="shared" si="68"/>
        <v>0</v>
      </c>
      <c r="K19" s="265">
        <f t="shared" si="52"/>
        <v>0</v>
      </c>
      <c r="L19" s="265" t="b">
        <f t="shared" si="69"/>
        <v>0</v>
      </c>
      <c r="M19" s="265" t="b">
        <f t="shared" si="70"/>
        <v>0</v>
      </c>
      <c r="N19" s="265" t="b">
        <f t="shared" si="71"/>
        <v>0</v>
      </c>
      <c r="O19" s="265" t="b">
        <f t="shared" si="72"/>
        <v>0</v>
      </c>
      <c r="P19" s="265" t="b">
        <f t="shared" si="73"/>
        <v>0</v>
      </c>
      <c r="Q19" s="265" t="b">
        <f t="shared" si="74"/>
        <v>0</v>
      </c>
      <c r="R19" s="265" t="b">
        <f t="shared" si="75"/>
        <v>0</v>
      </c>
      <c r="S19" s="266">
        <f t="shared" si="53"/>
        <v>0</v>
      </c>
      <c r="T19" s="267">
        <f t="shared" si="54"/>
        <v>0</v>
      </c>
      <c r="U19" s="241">
        <f t="shared" si="55"/>
        <v>0</v>
      </c>
      <c r="V19" s="265" t="b">
        <f t="shared" si="76"/>
        <v>0</v>
      </c>
      <c r="W19" s="265" t="b">
        <f t="shared" si="77"/>
        <v>0</v>
      </c>
      <c r="X19" s="265" t="b">
        <f t="shared" si="78"/>
        <v>0</v>
      </c>
      <c r="Y19" s="265" t="b">
        <f t="shared" si="79"/>
        <v>0</v>
      </c>
      <c r="Z19" s="644" t="b">
        <f t="shared" si="80"/>
        <v>1</v>
      </c>
      <c r="AA19" s="646" t="str">
        <f>IF(COUNTA(E19:F19:H19)&lt;3,"",(IF(V19=TRUE,$V$3,IF(W19=TRUE,$W$3,IF(X19=TRUE,$X$3,IF(Y19=TRUE,$Y$3,"Non"))))))</f>
        <v>Non</v>
      </c>
      <c r="AB19" s="265" t="b">
        <f t="shared" si="81"/>
        <v>0</v>
      </c>
      <c r="AC19" s="265" t="b">
        <f t="shared" si="82"/>
        <v>0</v>
      </c>
      <c r="AD19" s="265" t="b">
        <f t="shared" si="83"/>
        <v>0</v>
      </c>
      <c r="AE19" s="265" t="b">
        <f t="shared" si="84"/>
        <v>0</v>
      </c>
      <c r="AF19" s="265" t="b">
        <f t="shared" si="85"/>
        <v>0</v>
      </c>
      <c r="AG19" s="144" t="str">
        <f>IF(COUNTA(E19:F19:H19)&lt;3,"",(IF(AB19=TRUE,$AB$3,IF(AC19=TRUE,$AC$3,IF(AD19=TRUE,$AD$3,IF(AE19=TRUE,$AE$3,IF(AF19=TRUE,$AF$3,"Aucune")))))))</f>
        <v>Aucune</v>
      </c>
      <c r="AH19" s="237" t="b">
        <f t="shared" si="35"/>
        <v>0</v>
      </c>
      <c r="AI19" s="237" t="b">
        <f t="shared" si="36"/>
        <v>0</v>
      </c>
      <c r="AJ19" s="237" t="b">
        <f t="shared" si="37"/>
        <v>0</v>
      </c>
      <c r="AK19" s="237" t="b">
        <f t="shared" si="38"/>
        <v>0</v>
      </c>
      <c r="AL19" s="237" t="b">
        <f t="shared" si="39"/>
        <v>0</v>
      </c>
      <c r="AM19" s="237" t="b">
        <f t="shared" si="40"/>
        <v>0</v>
      </c>
      <c r="AN19" s="237" t="b">
        <f t="shared" si="41"/>
        <v>0</v>
      </c>
      <c r="AO19" s="237" t="b">
        <f t="shared" si="42"/>
        <v>0</v>
      </c>
      <c r="AP19" s="237" t="b">
        <f t="shared" si="43"/>
        <v>0</v>
      </c>
      <c r="AQ19" s="237" t="b">
        <f t="shared" si="44"/>
        <v>0</v>
      </c>
      <c r="AR19" s="237" t="b">
        <f t="shared" si="45"/>
        <v>0</v>
      </c>
      <c r="AS19" s="237" t="b">
        <f t="shared" si="46"/>
        <v>0</v>
      </c>
      <c r="AT19" s="237" t="b">
        <f t="shared" si="47"/>
        <v>0</v>
      </c>
      <c r="AU19" s="237" t="b">
        <f t="shared" si="48"/>
        <v>0</v>
      </c>
      <c r="AV19" s="237" t="b">
        <f t="shared" si="49"/>
        <v>0</v>
      </c>
      <c r="AW19" s="237" t="b">
        <f t="shared" si="50"/>
        <v>0</v>
      </c>
      <c r="AX19" s="567" t="str">
        <f>IF(COUNTA(E19:F19:H19)&lt;3,"",(IF(AH19=TRUE,AH$3,IF(AI19=TRUE,AI$3,IF(AJ19=TRUE,AJ$3,IF(AK19=TRUE,AK$3,IF(AL19=TRUE,AL$3,IF(AM19=TRUE,AM$3,IF(AN19=TRUE,AN$3,IF(AO19=TRUE,AO$3,IF(AP19=TRUE,AP$3,IF(AQ19=TRUE,AQ$3,IF(AR19=TRUE,AR$3,IF(AS19=TRUE,AS$3,IF(AT19=TRUE,AT$3,IF(AU19=TRUE,AU$3,IF(AV19=TRUE,AV$3,IF(AW19=TRUE,AW$3,"Aucune"))))))))))))))))))</f>
        <v>Aucune</v>
      </c>
      <c r="AY19" s="564" t="b">
        <f t="shared" si="56"/>
        <v>0</v>
      </c>
      <c r="AZ19" s="265" t="b">
        <f t="shared" si="57"/>
        <v>0</v>
      </c>
      <c r="BA19" s="265" t="b">
        <f t="shared" si="58"/>
        <v>0</v>
      </c>
      <c r="BB19" s="144" t="str">
        <f>IF(COUNTA(E19:F19:H19)&lt;3,"",(IF(AY19=TRUE,$AY$3,IF(AZ19=TRUE,$AZ$3,IF(BA19=TRUE,$BA$3,"Aucune action requise")))))</f>
        <v>Aucune action requise</v>
      </c>
      <c r="BC19" s="265" t="b">
        <f t="shared" si="59"/>
        <v>0</v>
      </c>
      <c r="BD19" s="265" t="b">
        <f t="shared" si="60"/>
        <v>0</v>
      </c>
      <c r="BE19" s="265" t="b">
        <f t="shared" si="61"/>
        <v>0</v>
      </c>
      <c r="BF19" s="265" t="b">
        <f t="shared" si="62"/>
        <v>0</v>
      </c>
      <c r="BG19" s="144" t="str">
        <f>IF(COUNTA(E19:F19:H19)&lt;3,"",(IF(BC19=TRUE,$BC$3,IF(BD19=TRUE,$BD$3,IF(BE19=TRUE,$BE$3,IF(BF19=TRUE,$BF$3,"Aucun"))))))</f>
        <v>Aucun</v>
      </c>
      <c r="BH19" s="145">
        <f t="shared" si="63"/>
        <v>0</v>
      </c>
      <c r="BI19" s="145">
        <f>'ODD 2'!AX13</f>
        <v>0</v>
      </c>
      <c r="BJ19" s="37"/>
      <c r="BK19" s="310"/>
      <c r="BL19" s="672">
        <f t="shared" si="64"/>
        <v>0</v>
      </c>
      <c r="BM19" s="673">
        <f t="shared" si="65"/>
        <v>0</v>
      </c>
      <c r="BR19" s="234">
        <f t="shared" si="66"/>
        <v>1</v>
      </c>
      <c r="BS19" s="234">
        <f t="shared" si="67"/>
        <v>0</v>
      </c>
      <c r="BT19" s="234">
        <f t="shared" si="67"/>
        <v>0</v>
      </c>
      <c r="BU19" s="234">
        <f t="shared" si="67"/>
        <v>0</v>
      </c>
      <c r="BV19" s="234">
        <f t="shared" si="67"/>
        <v>0</v>
      </c>
      <c r="BW19" s="234">
        <f t="shared" si="67"/>
        <v>0</v>
      </c>
      <c r="BX19" s="234">
        <f t="shared" si="67"/>
        <v>0</v>
      </c>
      <c r="BY19" s="234">
        <f t="shared" si="67"/>
        <v>0</v>
      </c>
    </row>
    <row r="20" spans="1:77" s="233" customFormat="1" ht="114" customHeight="1" thickBot="1">
      <c r="A20" s="226"/>
      <c r="B20" s="268" t="s">
        <v>92</v>
      </c>
      <c r="C20" s="147" t="s">
        <v>93</v>
      </c>
      <c r="D20" s="586">
        <f>'ODD 2'!D14</f>
        <v>0</v>
      </c>
      <c r="E20" s="183">
        <f>'ODD 2'!E14</f>
        <v>0</v>
      </c>
      <c r="F20" s="148">
        <f>'ODD 2'!F14</f>
        <v>0</v>
      </c>
      <c r="G20" s="148">
        <f>'ODD 2'!G14</f>
        <v>0</v>
      </c>
      <c r="H20" s="149">
        <f>'ODD 2'!H14</f>
        <v>0</v>
      </c>
      <c r="I20" s="149">
        <f>'ODD 2'!I14</f>
        <v>0</v>
      </c>
      <c r="J20" s="269">
        <f t="shared" si="68"/>
        <v>0</v>
      </c>
      <c r="K20" s="270">
        <f t="shared" si="52"/>
        <v>0</v>
      </c>
      <c r="L20" s="270" t="b">
        <f t="shared" si="69"/>
        <v>0</v>
      </c>
      <c r="M20" s="270" t="b">
        <f t="shared" si="70"/>
        <v>0</v>
      </c>
      <c r="N20" s="270" t="b">
        <f t="shared" si="71"/>
        <v>0</v>
      </c>
      <c r="O20" s="270" t="b">
        <f t="shared" si="72"/>
        <v>0</v>
      </c>
      <c r="P20" s="270" t="b">
        <f t="shared" si="73"/>
        <v>0</v>
      </c>
      <c r="Q20" s="270" t="b">
        <f t="shared" si="74"/>
        <v>0</v>
      </c>
      <c r="R20" s="270" t="b">
        <f t="shared" si="75"/>
        <v>0</v>
      </c>
      <c r="S20" s="271">
        <f t="shared" si="53"/>
        <v>0</v>
      </c>
      <c r="T20" s="272">
        <f t="shared" si="54"/>
        <v>0</v>
      </c>
      <c r="U20" s="273">
        <f t="shared" si="55"/>
        <v>0</v>
      </c>
      <c r="V20" s="270" t="b">
        <f t="shared" si="76"/>
        <v>0</v>
      </c>
      <c r="W20" s="270" t="b">
        <f t="shared" si="77"/>
        <v>0</v>
      </c>
      <c r="X20" s="270" t="b">
        <f t="shared" si="78"/>
        <v>0</v>
      </c>
      <c r="Y20" s="270" t="b">
        <f t="shared" si="79"/>
        <v>0</v>
      </c>
      <c r="Z20" s="637" t="b">
        <f t="shared" si="80"/>
        <v>1</v>
      </c>
      <c r="AA20" s="642" t="str">
        <f>IF(COUNTA(E20:F20:H20)&lt;3,"",(IF(V20=TRUE,$V$3,IF(W20=TRUE,$W$3,IF(X20=TRUE,$X$3,IF(Y20=TRUE,$Y$3,"Non"))))))</f>
        <v>Non</v>
      </c>
      <c r="AB20" s="270" t="b">
        <f t="shared" si="81"/>
        <v>0</v>
      </c>
      <c r="AC20" s="270" t="b">
        <f t="shared" si="82"/>
        <v>0</v>
      </c>
      <c r="AD20" s="270" t="b">
        <f t="shared" si="83"/>
        <v>0</v>
      </c>
      <c r="AE20" s="270" t="b">
        <f t="shared" si="84"/>
        <v>0</v>
      </c>
      <c r="AF20" s="270" t="b">
        <f t="shared" si="85"/>
        <v>0</v>
      </c>
      <c r="AG20" s="150" t="str">
        <f>IF(COUNTA(E20:F20:H20)&lt;3,"",(IF(AB20=TRUE,$AB$3,IF(AC20=TRUE,$AC$3,IF(AD20=TRUE,$AD$3,IF(AE20=TRUE,$AE$3,IF(AF20=TRUE,$AF$3,"Aucune")))))))</f>
        <v>Aucune</v>
      </c>
      <c r="AH20" s="293" t="b">
        <f t="shared" si="35"/>
        <v>0</v>
      </c>
      <c r="AI20" s="293" t="b">
        <f t="shared" si="36"/>
        <v>0</v>
      </c>
      <c r="AJ20" s="293" t="b">
        <f t="shared" si="37"/>
        <v>0</v>
      </c>
      <c r="AK20" s="293" t="b">
        <f t="shared" si="38"/>
        <v>0</v>
      </c>
      <c r="AL20" s="293" t="b">
        <f t="shared" si="39"/>
        <v>0</v>
      </c>
      <c r="AM20" s="293" t="b">
        <f t="shared" si="40"/>
        <v>0</v>
      </c>
      <c r="AN20" s="293" t="b">
        <f t="shared" si="41"/>
        <v>0</v>
      </c>
      <c r="AO20" s="293" t="b">
        <f t="shared" si="42"/>
        <v>0</v>
      </c>
      <c r="AP20" s="293" t="b">
        <f t="shared" si="43"/>
        <v>0</v>
      </c>
      <c r="AQ20" s="293" t="b">
        <f t="shared" si="44"/>
        <v>0</v>
      </c>
      <c r="AR20" s="293" t="b">
        <f t="shared" si="45"/>
        <v>0</v>
      </c>
      <c r="AS20" s="293" t="b">
        <f t="shared" si="46"/>
        <v>0</v>
      </c>
      <c r="AT20" s="293" t="b">
        <f t="shared" si="47"/>
        <v>0</v>
      </c>
      <c r="AU20" s="293" t="b">
        <f t="shared" si="48"/>
        <v>0</v>
      </c>
      <c r="AV20" s="293" t="b">
        <f t="shared" si="49"/>
        <v>0</v>
      </c>
      <c r="AW20" s="293" t="b">
        <f t="shared" si="50"/>
        <v>0</v>
      </c>
      <c r="AX20" s="588" t="str">
        <f>IF(COUNTA(E20:F20:H20)&lt;3,"",(IF(AH20=TRUE,AH$3,IF(AI20=TRUE,AI$3,IF(AJ20=TRUE,AJ$3,IF(AK20=TRUE,AK$3,IF(AL20=TRUE,AL$3,IF(AM20=TRUE,AM$3,IF(AN20=TRUE,AN$3,IF(AO20=TRUE,AO$3,IF(AP20=TRUE,AP$3,IF(AQ20=TRUE,AQ$3,IF(AR20=TRUE,AR$3,IF(AS20=TRUE,AS$3,IF(AT20=TRUE,AT$3,IF(AU20=TRUE,AU$3,IF(AV20=TRUE,AV$3,IF(AW20=TRUE,AW$3,"Aucune"))))))))))))))))))</f>
        <v>Aucune</v>
      </c>
      <c r="AY20" s="587" t="b">
        <f t="shared" si="56"/>
        <v>0</v>
      </c>
      <c r="AZ20" s="270" t="b">
        <f t="shared" si="57"/>
        <v>0</v>
      </c>
      <c r="BA20" s="270" t="b">
        <f t="shared" si="58"/>
        <v>0</v>
      </c>
      <c r="BB20" s="150" t="str">
        <f>IF(COUNTA(E20:F20:H20)&lt;3,"",(IF(AY20=TRUE,$AY$3,IF(AZ20=TRUE,$AZ$3,IF(BA20=TRUE,$BA$3,"Aucune action requise")))))</f>
        <v>Aucune action requise</v>
      </c>
      <c r="BC20" s="270" t="b">
        <f t="shared" si="59"/>
        <v>0</v>
      </c>
      <c r="BD20" s="270" t="b">
        <f t="shared" si="60"/>
        <v>0</v>
      </c>
      <c r="BE20" s="270" t="b">
        <f t="shared" si="61"/>
        <v>0</v>
      </c>
      <c r="BF20" s="270" t="b">
        <f t="shared" si="62"/>
        <v>0</v>
      </c>
      <c r="BG20" s="568" t="str">
        <f>IF(COUNTA(E20:F20:H20)&lt;3,"",(IF(BC20=TRUE,$BC$3,IF(BD20=TRUE,$BD$3,IF(BE20=TRUE,$BE$3,IF(BF20=TRUE,$BF$3,"Aucun"))))))</f>
        <v>Aucun</v>
      </c>
      <c r="BH20" s="561">
        <f t="shared" si="63"/>
        <v>0</v>
      </c>
      <c r="BI20" s="151">
        <f>'ODD 2'!AX14</f>
        <v>0</v>
      </c>
      <c r="BJ20" s="38"/>
      <c r="BK20" s="311"/>
      <c r="BL20" s="668">
        <f t="shared" si="64"/>
        <v>0</v>
      </c>
      <c r="BM20" s="669">
        <f t="shared" si="65"/>
        <v>0</v>
      </c>
      <c r="BR20" s="234">
        <f t="shared" si="66"/>
        <v>1</v>
      </c>
      <c r="BS20" s="234">
        <f t="shared" si="67"/>
        <v>0</v>
      </c>
      <c r="BT20" s="234">
        <f t="shared" si="67"/>
        <v>0</v>
      </c>
      <c r="BU20" s="234">
        <f t="shared" si="67"/>
        <v>0</v>
      </c>
      <c r="BV20" s="234">
        <f t="shared" si="67"/>
        <v>0</v>
      </c>
      <c r="BW20" s="234">
        <f t="shared" si="67"/>
        <v>0</v>
      </c>
      <c r="BX20" s="234">
        <f t="shared" si="67"/>
        <v>0</v>
      </c>
      <c r="BY20" s="234">
        <f t="shared" si="67"/>
        <v>0</v>
      </c>
    </row>
    <row r="21" spans="1:77" s="224" customFormat="1" ht="30.75" customHeight="1" thickBot="1">
      <c r="A21" s="223"/>
      <c r="B21" s="770" t="str">
        <f>'ODD 3'!B2:C2</f>
        <v xml:space="preserve">ODD 3  -   Permettre à tous de vivre en bonne santé et promouvoir le bien-être de tous à tout âge </v>
      </c>
      <c r="C21" s="771"/>
      <c r="D21" s="771"/>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1"/>
      <c r="AM21" s="771"/>
      <c r="AN21" s="771"/>
      <c r="AO21" s="771"/>
      <c r="AP21" s="771"/>
      <c r="AQ21" s="771"/>
      <c r="AR21" s="771"/>
      <c r="AS21" s="771"/>
      <c r="AT21" s="771"/>
      <c r="AU21" s="771"/>
      <c r="AV21" s="771"/>
      <c r="AW21" s="771"/>
      <c r="AX21" s="771"/>
      <c r="AY21" s="771"/>
      <c r="AZ21" s="771"/>
      <c r="BA21" s="771"/>
      <c r="BB21" s="771"/>
      <c r="BC21" s="771"/>
      <c r="BD21" s="771"/>
      <c r="BE21" s="771"/>
      <c r="BF21" s="771"/>
      <c r="BG21" s="771"/>
      <c r="BH21" s="771"/>
      <c r="BI21" s="771"/>
      <c r="BJ21" s="771"/>
      <c r="BK21" s="771"/>
      <c r="BL21" s="772"/>
      <c r="BM21" s="773"/>
      <c r="BO21" s="224" t="str">
        <f>B21</f>
        <v xml:space="preserve">ODD 3  -   Permettre à tous de vivre en bonne santé et promouvoir le bien-être de tous à tout âge </v>
      </c>
      <c r="BP21" s="224">
        <v>13</v>
      </c>
      <c r="BQ21" s="224">
        <f>BP21-BR21</f>
        <v>0</v>
      </c>
      <c r="BR21" s="225">
        <f>SUM(BR22:BR34)</f>
        <v>13</v>
      </c>
      <c r="BS21" s="225">
        <f t="shared" ref="BS21:BY21" si="86">SUM(BS22:BS34)</f>
        <v>0</v>
      </c>
      <c r="BT21" s="225">
        <f t="shared" si="86"/>
        <v>0</v>
      </c>
      <c r="BU21" s="225">
        <f t="shared" si="86"/>
        <v>0</v>
      </c>
      <c r="BV21" s="225">
        <f t="shared" si="86"/>
        <v>0</v>
      </c>
      <c r="BW21" s="225">
        <f t="shared" si="86"/>
        <v>0</v>
      </c>
      <c r="BX21" s="225">
        <f t="shared" si="86"/>
        <v>0</v>
      </c>
      <c r="BY21" s="225">
        <f t="shared" si="86"/>
        <v>0</v>
      </c>
    </row>
    <row r="22" spans="1:77" s="233" customFormat="1" ht="114" customHeight="1">
      <c r="A22" s="226"/>
      <c r="B22" s="274" t="s">
        <v>95</v>
      </c>
      <c r="C22" s="153" t="s">
        <v>96</v>
      </c>
      <c r="D22" s="589">
        <f>'ODD 3'!D7</f>
        <v>0</v>
      </c>
      <c r="E22" s="170">
        <f>'ODD 3'!E7</f>
        <v>0</v>
      </c>
      <c r="F22" s="154">
        <f>'ODD 3'!F7</f>
        <v>0</v>
      </c>
      <c r="G22" s="154">
        <f>'ODD 3'!G7</f>
        <v>0</v>
      </c>
      <c r="H22" s="155">
        <f>'ODD 3'!H7</f>
        <v>0</v>
      </c>
      <c r="I22" s="155">
        <f>'ODD 3'!I7</f>
        <v>0</v>
      </c>
      <c r="J22" s="275">
        <f>S22</f>
        <v>0</v>
      </c>
      <c r="K22" s="276">
        <f t="shared" ref="K22:K34" si="87">E22*10+F22</f>
        <v>0</v>
      </c>
      <c r="L22" s="276" t="b">
        <f>OR(K22=31)</f>
        <v>0</v>
      </c>
      <c r="M22" s="276" t="b">
        <f>OR(K22=21,K22=32)</f>
        <v>0</v>
      </c>
      <c r="N22" s="276" t="b">
        <f>OR(K22=22,K22=33)</f>
        <v>0</v>
      </c>
      <c r="O22" s="276" t="b">
        <f>OR(K22=11,K22=12)</f>
        <v>0</v>
      </c>
      <c r="P22" s="276" t="b">
        <f>OR(K22=23,K22=34)</f>
        <v>0</v>
      </c>
      <c r="Q22" s="276" t="b">
        <f>OR(K22=13,K22=14,K22=24)</f>
        <v>0</v>
      </c>
      <c r="R22" s="276" t="b">
        <f>OR(K22=1,K22=2,K22=3,K22=4)</f>
        <v>0</v>
      </c>
      <c r="S22" s="277">
        <f t="shared" ref="S22:S34" si="88">IF(COUNTA(E22:F22)&lt;2,"",(IF(L22=TRUE,$L$3,IF(M22=TRUE,$M$3,IF(N22=TRUE,$N$3,IF(O22=TRUE,$O$3,IF(P22=TRUE,$P$3,IF(Q22=TRUE,$Q$3,IF(R22=TRUE,$R$3,0)))))))))</f>
        <v>0</v>
      </c>
      <c r="T22" s="278">
        <f t="shared" ref="T22:T34" si="89">IF(COUNTA(E22:F22)&lt;2,"",(IF(L22=TRUE,6,IF(M22=TRUE,5,IF(N22=TRUE,4,IF(O22=TRUE,3,IF(P22=TRUE,2,IF(Q22=TRUE,1,IF(R22=TRUE,0,0)))))))))</f>
        <v>0</v>
      </c>
      <c r="U22" s="279">
        <f t="shared" ref="U22:U34" si="90">T22*10+H22</f>
        <v>0</v>
      </c>
      <c r="V22" s="276" t="b">
        <f>OR(U22=61,U22=62,U22=63)</f>
        <v>0</v>
      </c>
      <c r="W22" s="276" t="b">
        <f>OR(U22=51,U22=52)</f>
        <v>0</v>
      </c>
      <c r="X22" s="276" t="b">
        <f>OR(U22=31,U22=41,U22=42,U22=53)</f>
        <v>0</v>
      </c>
      <c r="Y22" s="276" t="b">
        <f>OR(U22=21,U22=32)</f>
        <v>0</v>
      </c>
      <c r="Z22" s="633" t="b">
        <f>AND(V22=FALSE,W22=FALSE,X22=FALSE,Y22=FALSE)</f>
        <v>1</v>
      </c>
      <c r="AA22" s="638" t="str">
        <f>IF(COUNTA(E22:F22:H22)&lt;3,"",(IF(V22=TRUE,$V$3,IF(W22=TRUE,$W$3,IF(X22=TRUE,$X$3,IF(Y22=TRUE,$Y$3,"Non"))))))</f>
        <v>Non</v>
      </c>
      <c r="AB22" s="276" t="b">
        <f>OR(U22=61,U22=62,U22=51,U22=52)</f>
        <v>0</v>
      </c>
      <c r="AC22" s="276" t="b">
        <f>OR(U22=41,U22=42)</f>
        <v>0</v>
      </c>
      <c r="AD22" s="276" t="b">
        <f>OR(U22=31,U22=32,U22=63,U22=64,U22=53,U22=54,)</f>
        <v>0</v>
      </c>
      <c r="AE22" s="276" t="b">
        <f>OR(U22=21,U22=22,)</f>
        <v>0</v>
      </c>
      <c r="AF22" s="276" t="b">
        <f>OR(U22=11,U22=12,U22=13,U22=23,)</f>
        <v>0</v>
      </c>
      <c r="AG22" s="156" t="str">
        <f>IF(COUNTA(E22:F22:H22)&lt;3,"",(IF(AB22=TRUE,$AB$3,IF(AC22=TRUE,$AC$3,IF(AD22=TRUE,$AD$3,IF(AE22=TRUE,$AE$3,IF(AF22=TRUE,$AF$3,"Aucune")))))))</f>
        <v>Aucune</v>
      </c>
      <c r="AH22" s="276" t="b">
        <f t="shared" si="35"/>
        <v>0</v>
      </c>
      <c r="AI22" s="276" t="b">
        <f t="shared" si="36"/>
        <v>0</v>
      </c>
      <c r="AJ22" s="276" t="b">
        <f t="shared" si="37"/>
        <v>0</v>
      </c>
      <c r="AK22" s="276" t="b">
        <f t="shared" si="38"/>
        <v>0</v>
      </c>
      <c r="AL22" s="276" t="b">
        <f t="shared" si="39"/>
        <v>0</v>
      </c>
      <c r="AM22" s="276" t="b">
        <f t="shared" si="40"/>
        <v>0</v>
      </c>
      <c r="AN22" s="276" t="b">
        <f t="shared" si="41"/>
        <v>0</v>
      </c>
      <c r="AO22" s="276" t="b">
        <f t="shared" si="42"/>
        <v>0</v>
      </c>
      <c r="AP22" s="276" t="b">
        <f t="shared" si="43"/>
        <v>0</v>
      </c>
      <c r="AQ22" s="276" t="b">
        <f t="shared" si="44"/>
        <v>0</v>
      </c>
      <c r="AR22" s="276" t="b">
        <f t="shared" si="45"/>
        <v>0</v>
      </c>
      <c r="AS22" s="276" t="b">
        <f t="shared" si="46"/>
        <v>0</v>
      </c>
      <c r="AT22" s="276" t="b">
        <f t="shared" si="47"/>
        <v>0</v>
      </c>
      <c r="AU22" s="276" t="b">
        <f t="shared" si="48"/>
        <v>0</v>
      </c>
      <c r="AV22" s="276" t="b">
        <f t="shared" si="49"/>
        <v>0</v>
      </c>
      <c r="AW22" s="276" t="b">
        <f t="shared" si="50"/>
        <v>0</v>
      </c>
      <c r="AX22" s="622" t="str">
        <f>IF(COUNTA(E22:F22:H22)&lt;3,"",(IF(AH22=TRUE,AH$3,IF(AI22=TRUE,AI$3,IF(AJ22=TRUE,AJ$3,IF(AK22=TRUE,AK$3,IF(AL22=TRUE,AL$3,IF(AM22=TRUE,AM$3,IF(AN22=TRUE,AN$3,IF(AO22=TRUE,AO$3,IF(AP22=TRUE,AP$3,IF(AQ22=TRUE,AQ$3,IF(AR22=TRUE,AR$3,IF(AS22=TRUE,AS$3,IF(AT22=TRUE,AT$3,IF(AU22=TRUE,AU$3,IF(AV22=TRUE,AV$3,IF(AW22=TRUE,AW$3,"Aucune"))))))))))))))))))</f>
        <v>Aucune</v>
      </c>
      <c r="AY22" s="579" t="b">
        <f t="shared" ref="AY22:AY34" si="91">OR(U22=61,U22=62,U22=63,U22=51,U22=52,U22=53)</f>
        <v>0</v>
      </c>
      <c r="AZ22" s="276" t="b">
        <f t="shared" ref="AZ22:AZ34" si="92">OR(U22=41,U22=42,U22=43,U22=31,U22=32,U22=33)</f>
        <v>0</v>
      </c>
      <c r="BA22" s="276" t="b">
        <f t="shared" ref="BA22:BA34" si="93">OR(U22=21,U22=22,U22=23,U22=11,U22=12,U22=13)</f>
        <v>0</v>
      </c>
      <c r="BB22" s="156" t="str">
        <f>IF(COUNTA(E22:F22:H22)&lt;3,"",(IF(AY22=TRUE,$AY$3,IF(AZ22=TRUE,$AZ$3,IF(BA22=TRUE,$BA$3,"Aucune action requise")))))</f>
        <v>Aucune action requise</v>
      </c>
      <c r="BC22" s="276" t="b">
        <f t="shared" ref="BC22:BC34" si="94">OR(U22=61,U22=51,U22=41,U22=31,U22=21)</f>
        <v>0</v>
      </c>
      <c r="BD22" s="276" t="b">
        <f t="shared" ref="BD22:BD34" si="95">OR(U22=62,U22=52,U22=42,U22=32,U22=22,U22=63,U22=53)</f>
        <v>0</v>
      </c>
      <c r="BE22" s="276" t="b">
        <f t="shared" ref="BE22:BE34" si="96">OR(U22=43,U22=33,U22=23,U22=34,U22=24)</f>
        <v>0</v>
      </c>
      <c r="BF22" s="276" t="b">
        <f t="shared" ref="BF22:BF34" si="97">OR(U22=64,U22=54,U22=44)</f>
        <v>0</v>
      </c>
      <c r="BG22" s="569" t="str">
        <f>IF(COUNTA(E22:F22:H22)&lt;3,"",(IF(BC22=TRUE,$BC$3,IF(BD22=TRUE,$BD$3,IF(BE22=TRUE,$BE$3,IF(BF22=TRUE,$BF$3,"Aucun"))))))</f>
        <v>Aucun</v>
      </c>
      <c r="BH22" s="557">
        <f t="shared" ref="BH22:BH34" si="98">G22</f>
        <v>0</v>
      </c>
      <c r="BI22" s="157">
        <f>'ODD 3'!AX7</f>
        <v>0</v>
      </c>
      <c r="BJ22" s="61"/>
      <c r="BK22" s="312"/>
      <c r="BL22" s="660">
        <f t="shared" ref="BL22:BL34" si="99">I22</f>
        <v>0</v>
      </c>
      <c r="BM22" s="661">
        <f t="shared" ref="BM22:BM34" si="100">D22</f>
        <v>0</v>
      </c>
      <c r="BR22" s="234">
        <f t="shared" ref="BR22:BR34" si="101">IF(K22=0,1,0)</f>
        <v>1</v>
      </c>
      <c r="BS22" s="234">
        <f t="shared" ref="BS22:BS34" si="102">IF(L22=TRUE,1,0)</f>
        <v>0</v>
      </c>
      <c r="BT22" s="234">
        <f t="shared" ref="BT22:BT34" si="103">IF(M22=TRUE,1,0)</f>
        <v>0</v>
      </c>
      <c r="BU22" s="234">
        <f t="shared" ref="BU22:BU34" si="104">IF(N22=TRUE,1,0)</f>
        <v>0</v>
      </c>
      <c r="BV22" s="234">
        <f t="shared" ref="BV22:BV34" si="105">IF(O22=TRUE,1,0)</f>
        <v>0</v>
      </c>
      <c r="BW22" s="234">
        <f t="shared" ref="BW22:BW34" si="106">IF(P22=TRUE,1,0)</f>
        <v>0</v>
      </c>
      <c r="BX22" s="234">
        <f t="shared" ref="BX22:BX34" si="107">IF(Q22=TRUE,1,0)</f>
        <v>0</v>
      </c>
      <c r="BY22" s="234">
        <f t="shared" ref="BY22:BY34" si="108">IF(R22=TRUE,1,0)</f>
        <v>0</v>
      </c>
    </row>
    <row r="23" spans="1:77" s="233" customFormat="1" ht="114" customHeight="1">
      <c r="A23" s="226"/>
      <c r="B23" s="261" t="s">
        <v>97</v>
      </c>
      <c r="C23" s="159" t="s">
        <v>98</v>
      </c>
      <c r="D23" s="344">
        <f>'ODD 3'!D8</f>
        <v>0</v>
      </c>
      <c r="E23" s="172">
        <f>'ODD 3'!E8</f>
        <v>0</v>
      </c>
      <c r="F23" s="119">
        <f>'ODD 3'!F8</f>
        <v>0</v>
      </c>
      <c r="G23" s="119">
        <f>'ODD 3'!G8</f>
        <v>0</v>
      </c>
      <c r="H23" s="120">
        <f>'ODD 3'!H8</f>
        <v>0</v>
      </c>
      <c r="I23" s="120">
        <f>'ODD 3'!I8</f>
        <v>0</v>
      </c>
      <c r="J23" s="236">
        <f t="shared" ref="J23:J34" si="109">S23</f>
        <v>0</v>
      </c>
      <c r="K23" s="237">
        <f t="shared" si="87"/>
        <v>0</v>
      </c>
      <c r="L23" s="237" t="b">
        <f t="shared" ref="L23:L34" si="110">OR(K23=31)</f>
        <v>0</v>
      </c>
      <c r="M23" s="237" t="b">
        <f t="shared" ref="M23:M34" si="111">OR(K23=21,K23=32)</f>
        <v>0</v>
      </c>
      <c r="N23" s="237" t="b">
        <f t="shared" ref="N23:N34" si="112">OR(K23=22,K23=33)</f>
        <v>0</v>
      </c>
      <c r="O23" s="237" t="b">
        <f t="shared" ref="O23:O34" si="113">OR(K23=11,K23=12)</f>
        <v>0</v>
      </c>
      <c r="P23" s="237" t="b">
        <f t="shared" ref="P23:P34" si="114">OR(K23=23,K23=34)</f>
        <v>0</v>
      </c>
      <c r="Q23" s="237" t="b">
        <f t="shared" ref="Q23:Q34" si="115">OR(K23=13,K23=14,K23=24)</f>
        <v>0</v>
      </c>
      <c r="R23" s="237" t="b">
        <f t="shared" ref="R23:R34" si="116">OR(K23=1,K23=2,K23=3,K23=4)</f>
        <v>0</v>
      </c>
      <c r="S23" s="238">
        <f t="shared" si="88"/>
        <v>0</v>
      </c>
      <c r="T23" s="239">
        <f t="shared" si="89"/>
        <v>0</v>
      </c>
      <c r="U23" s="240">
        <f t="shared" si="90"/>
        <v>0</v>
      </c>
      <c r="V23" s="237" t="b">
        <f t="shared" ref="V23:V34" si="117">OR(U23=61,U23=62,U23=63)</f>
        <v>0</v>
      </c>
      <c r="W23" s="237" t="b">
        <f t="shared" ref="W23:W34" si="118">OR(U23=51,U23=52)</f>
        <v>0</v>
      </c>
      <c r="X23" s="237" t="b">
        <f t="shared" ref="X23:X34" si="119">OR(U23=31,U23=41,U23=42,U23=53)</f>
        <v>0</v>
      </c>
      <c r="Y23" s="237" t="b">
        <f t="shared" ref="Y23:Y34" si="120">OR(U23=21,U23=32)</f>
        <v>0</v>
      </c>
      <c r="Z23" s="634" t="b">
        <f t="shared" ref="Z23:Z34" si="121">AND(V23=FALSE,W23=FALSE,X23=FALSE,Y23=FALSE)</f>
        <v>1</v>
      </c>
      <c r="AA23" s="639" t="str">
        <f>IF(COUNTA(E23:F23:H23)&lt;3,"",(IF(V23=TRUE,$V$3,IF(W23=TRUE,$W$3,IF(X23=TRUE,$X$3,IF(Y23=TRUE,$Y$3,"Non"))))))</f>
        <v>Non</v>
      </c>
      <c r="AB23" s="237" t="b">
        <f t="shared" ref="AB23:AB34" si="122">OR(U23=61,U23=62,U23=51,U23=52)</f>
        <v>0</v>
      </c>
      <c r="AC23" s="237" t="b">
        <f t="shared" ref="AC23:AC34" si="123">OR(U23=41,U23=42)</f>
        <v>0</v>
      </c>
      <c r="AD23" s="237" t="b">
        <f t="shared" ref="AD23:AD34" si="124">OR(U23=31,U23=32,U23=63,U23=64,U23=53,U23=54,)</f>
        <v>0</v>
      </c>
      <c r="AE23" s="237" t="b">
        <f t="shared" ref="AE23:AE34" si="125">OR(U23=21,U23=22,)</f>
        <v>0</v>
      </c>
      <c r="AF23" s="237" t="b">
        <f t="shared" ref="AF23:AF34" si="126">OR(U23=11,U23=12,U23=13,U23=23,)</f>
        <v>0</v>
      </c>
      <c r="AG23" s="121" t="str">
        <f>IF(COUNTA(E23:F23:H23)&lt;3,"",(IF(AB23=TRUE,$AB$3,IF(AC23=TRUE,$AC$3,IF(AD23=TRUE,$AD$3,IF(AE23=TRUE,$AE$3,IF(AF23=TRUE,$AF$3,"Aucune")))))))</f>
        <v>Aucune</v>
      </c>
      <c r="AH23" s="237" t="b">
        <f t="shared" si="35"/>
        <v>0</v>
      </c>
      <c r="AI23" s="237" t="b">
        <f t="shared" si="36"/>
        <v>0</v>
      </c>
      <c r="AJ23" s="237" t="b">
        <f t="shared" si="37"/>
        <v>0</v>
      </c>
      <c r="AK23" s="237" t="b">
        <f t="shared" si="38"/>
        <v>0</v>
      </c>
      <c r="AL23" s="237" t="b">
        <f t="shared" si="39"/>
        <v>0</v>
      </c>
      <c r="AM23" s="237" t="b">
        <f t="shared" si="40"/>
        <v>0</v>
      </c>
      <c r="AN23" s="237" t="b">
        <f t="shared" si="41"/>
        <v>0</v>
      </c>
      <c r="AO23" s="237" t="b">
        <f t="shared" si="42"/>
        <v>0</v>
      </c>
      <c r="AP23" s="237" t="b">
        <f t="shared" si="43"/>
        <v>0</v>
      </c>
      <c r="AQ23" s="237" t="b">
        <f t="shared" si="44"/>
        <v>0</v>
      </c>
      <c r="AR23" s="237" t="b">
        <f t="shared" si="45"/>
        <v>0</v>
      </c>
      <c r="AS23" s="237" t="b">
        <f t="shared" si="46"/>
        <v>0</v>
      </c>
      <c r="AT23" s="237" t="b">
        <f t="shared" si="47"/>
        <v>0</v>
      </c>
      <c r="AU23" s="237" t="b">
        <f t="shared" si="48"/>
        <v>0</v>
      </c>
      <c r="AV23" s="237" t="b">
        <f t="shared" si="49"/>
        <v>0</v>
      </c>
      <c r="AW23" s="237" t="b">
        <f t="shared" si="50"/>
        <v>0</v>
      </c>
      <c r="AX23" s="623" t="str">
        <f>IF(COUNTA(E23:F23:H23)&lt;3,"",(IF(AH23=TRUE,AH$3,IF(AI23=TRUE,AI$3,IF(AJ23=TRUE,AJ$3,IF(AK23=TRUE,AK$3,IF(AL23=TRUE,AL$3,IF(AM23=TRUE,AM$3,IF(AN23=TRUE,AN$3,IF(AO23=TRUE,AO$3,IF(AP23=TRUE,AP$3,IF(AQ23=TRUE,AQ$3,IF(AR23=TRUE,AR$3,IF(AS23=TRUE,AS$3,IF(AT23=TRUE,AT$3,IF(AU23=TRUE,AU$3,IF(AV23=TRUE,AV$3,IF(AW23=TRUE,AW$3,"Aucune"))))))))))))))))))</f>
        <v>Aucune</v>
      </c>
      <c r="AY23" s="551" t="b">
        <f t="shared" si="91"/>
        <v>0</v>
      </c>
      <c r="AZ23" s="237" t="b">
        <f t="shared" si="92"/>
        <v>0</v>
      </c>
      <c r="BA23" s="237" t="b">
        <f t="shared" si="93"/>
        <v>0</v>
      </c>
      <c r="BB23" s="121" t="str">
        <f>IF(COUNTA(E23:F23:H23)&lt;3,"",(IF(AY23=TRUE,$AY$3,IF(AZ23=TRUE,$AZ$3,IF(BA23=TRUE,$BA$3,"Aucune action requise")))))</f>
        <v>Aucune action requise</v>
      </c>
      <c r="BC23" s="237" t="b">
        <f t="shared" si="94"/>
        <v>0</v>
      </c>
      <c r="BD23" s="237" t="b">
        <f t="shared" si="95"/>
        <v>0</v>
      </c>
      <c r="BE23" s="237" t="b">
        <f t="shared" si="96"/>
        <v>0</v>
      </c>
      <c r="BF23" s="237" t="b">
        <f t="shared" si="97"/>
        <v>0</v>
      </c>
      <c r="BG23" s="570" t="str">
        <f>IF(COUNTA(E23:F23:H23)&lt;3,"",(IF(BC23=TRUE,$BC$3,IF(BD23=TRUE,$BD$3,IF(BE23=TRUE,$BE$3,IF(BF23=TRUE,$BF$3,"Aucun"))))))</f>
        <v>Aucun</v>
      </c>
      <c r="BH23" s="572">
        <f t="shared" si="98"/>
        <v>0</v>
      </c>
      <c r="BI23" s="122">
        <f>'ODD 3'!AX8</f>
        <v>0</v>
      </c>
      <c r="BJ23" s="34"/>
      <c r="BK23" s="306"/>
      <c r="BL23" s="662">
        <f t="shared" si="99"/>
        <v>0</v>
      </c>
      <c r="BM23" s="663">
        <f t="shared" si="100"/>
        <v>0</v>
      </c>
      <c r="BR23" s="234">
        <f t="shared" si="101"/>
        <v>1</v>
      </c>
      <c r="BS23" s="234">
        <f t="shared" si="102"/>
        <v>0</v>
      </c>
      <c r="BT23" s="234">
        <f t="shared" si="103"/>
        <v>0</v>
      </c>
      <c r="BU23" s="234">
        <f t="shared" si="104"/>
        <v>0</v>
      </c>
      <c r="BV23" s="234">
        <f t="shared" si="105"/>
        <v>0</v>
      </c>
      <c r="BW23" s="234">
        <f t="shared" si="106"/>
        <v>0</v>
      </c>
      <c r="BX23" s="234">
        <f t="shared" si="107"/>
        <v>0</v>
      </c>
      <c r="BY23" s="234">
        <f t="shared" si="108"/>
        <v>0</v>
      </c>
    </row>
    <row r="24" spans="1:77" s="233" customFormat="1" ht="114" customHeight="1">
      <c r="A24" s="226"/>
      <c r="B24" s="261" t="s">
        <v>99</v>
      </c>
      <c r="C24" s="159" t="s">
        <v>100</v>
      </c>
      <c r="D24" s="344">
        <f>'ODD 3'!D9</f>
        <v>0</v>
      </c>
      <c r="E24" s="172">
        <f>'ODD 3'!E9</f>
        <v>0</v>
      </c>
      <c r="F24" s="119">
        <f>'ODD 3'!F9</f>
        <v>0</v>
      </c>
      <c r="G24" s="119">
        <f>'ODD 3'!G9</f>
        <v>0</v>
      </c>
      <c r="H24" s="120">
        <f>'ODD 3'!H9</f>
        <v>0</v>
      </c>
      <c r="I24" s="120">
        <f>'ODD 3'!I9</f>
        <v>0</v>
      </c>
      <c r="J24" s="236">
        <f t="shared" si="109"/>
        <v>0</v>
      </c>
      <c r="K24" s="237">
        <f t="shared" si="87"/>
        <v>0</v>
      </c>
      <c r="L24" s="237" t="b">
        <f t="shared" si="110"/>
        <v>0</v>
      </c>
      <c r="M24" s="237" t="b">
        <f t="shared" si="111"/>
        <v>0</v>
      </c>
      <c r="N24" s="237" t="b">
        <f t="shared" si="112"/>
        <v>0</v>
      </c>
      <c r="O24" s="237" t="b">
        <f t="shared" si="113"/>
        <v>0</v>
      </c>
      <c r="P24" s="237" t="b">
        <f t="shared" si="114"/>
        <v>0</v>
      </c>
      <c r="Q24" s="237" t="b">
        <f t="shared" si="115"/>
        <v>0</v>
      </c>
      <c r="R24" s="237" t="b">
        <f t="shared" si="116"/>
        <v>0</v>
      </c>
      <c r="S24" s="238">
        <f t="shared" si="88"/>
        <v>0</v>
      </c>
      <c r="T24" s="239">
        <f t="shared" si="89"/>
        <v>0</v>
      </c>
      <c r="U24" s="240">
        <f t="shared" si="90"/>
        <v>0</v>
      </c>
      <c r="V24" s="237" t="b">
        <f t="shared" si="117"/>
        <v>0</v>
      </c>
      <c r="W24" s="237" t="b">
        <f t="shared" si="118"/>
        <v>0</v>
      </c>
      <c r="X24" s="237" t="b">
        <f t="shared" si="119"/>
        <v>0</v>
      </c>
      <c r="Y24" s="237" t="b">
        <f t="shared" si="120"/>
        <v>0</v>
      </c>
      <c r="Z24" s="634" t="b">
        <f t="shared" si="121"/>
        <v>1</v>
      </c>
      <c r="AA24" s="639" t="str">
        <f>IF(COUNTA(E24:F24:H24)&lt;3,"",(IF(V24=TRUE,$V$3,IF(W24=TRUE,$W$3,IF(X24=TRUE,$X$3,IF(Y24=TRUE,$Y$3,"Non"))))))</f>
        <v>Non</v>
      </c>
      <c r="AB24" s="237" t="b">
        <f t="shared" si="122"/>
        <v>0</v>
      </c>
      <c r="AC24" s="237" t="b">
        <f t="shared" si="123"/>
        <v>0</v>
      </c>
      <c r="AD24" s="237" t="b">
        <f t="shared" si="124"/>
        <v>0</v>
      </c>
      <c r="AE24" s="237" t="b">
        <f t="shared" si="125"/>
        <v>0</v>
      </c>
      <c r="AF24" s="237" t="b">
        <f t="shared" si="126"/>
        <v>0</v>
      </c>
      <c r="AG24" s="121" t="str">
        <f>IF(COUNTA(E24:F24:H24)&lt;3,"",(IF(AB24=TRUE,$AB$3,IF(AC24=TRUE,$AC$3,IF(AD24=TRUE,$AD$3,IF(AE24=TRUE,$AE$3,IF(AF24=TRUE,$AF$3,"Aucune")))))))</f>
        <v>Aucune</v>
      </c>
      <c r="AH24" s="237" t="b">
        <f t="shared" si="35"/>
        <v>0</v>
      </c>
      <c r="AI24" s="237" t="b">
        <f t="shared" si="36"/>
        <v>0</v>
      </c>
      <c r="AJ24" s="237" t="b">
        <f t="shared" si="37"/>
        <v>0</v>
      </c>
      <c r="AK24" s="237" t="b">
        <f t="shared" si="38"/>
        <v>0</v>
      </c>
      <c r="AL24" s="237" t="b">
        <f t="shared" si="39"/>
        <v>0</v>
      </c>
      <c r="AM24" s="237" t="b">
        <f t="shared" si="40"/>
        <v>0</v>
      </c>
      <c r="AN24" s="237" t="b">
        <f t="shared" si="41"/>
        <v>0</v>
      </c>
      <c r="AO24" s="237" t="b">
        <f t="shared" si="42"/>
        <v>0</v>
      </c>
      <c r="AP24" s="237" t="b">
        <f t="shared" si="43"/>
        <v>0</v>
      </c>
      <c r="AQ24" s="237" t="b">
        <f t="shared" si="44"/>
        <v>0</v>
      </c>
      <c r="AR24" s="237" t="b">
        <f t="shared" si="45"/>
        <v>0</v>
      </c>
      <c r="AS24" s="237" t="b">
        <f t="shared" si="46"/>
        <v>0</v>
      </c>
      <c r="AT24" s="237" t="b">
        <f t="shared" si="47"/>
        <v>0</v>
      </c>
      <c r="AU24" s="237" t="b">
        <f t="shared" si="48"/>
        <v>0</v>
      </c>
      <c r="AV24" s="237" t="b">
        <f t="shared" si="49"/>
        <v>0</v>
      </c>
      <c r="AW24" s="237" t="b">
        <f t="shared" si="50"/>
        <v>0</v>
      </c>
      <c r="AX24" s="623" t="str">
        <f>IF(COUNTA(E24:F24:H24)&lt;3,"",(IF(AH24=TRUE,AH$3,IF(AI24=TRUE,AI$3,IF(AJ24=TRUE,AJ$3,IF(AK24=TRUE,AK$3,IF(AL24=TRUE,AL$3,IF(AM24=TRUE,AM$3,IF(AN24=TRUE,AN$3,IF(AO24=TRUE,AO$3,IF(AP24=TRUE,AP$3,IF(AQ24=TRUE,AQ$3,IF(AR24=TRUE,AR$3,IF(AS24=TRUE,AS$3,IF(AT24=TRUE,AT$3,IF(AU24=TRUE,AU$3,IF(AV24=TRUE,AV$3,IF(AW24=TRUE,AW$3,"Aucune"))))))))))))))))))</f>
        <v>Aucune</v>
      </c>
      <c r="AY24" s="551" t="b">
        <f t="shared" si="91"/>
        <v>0</v>
      </c>
      <c r="AZ24" s="237" t="b">
        <f t="shared" si="92"/>
        <v>0</v>
      </c>
      <c r="BA24" s="237" t="b">
        <f t="shared" si="93"/>
        <v>0</v>
      </c>
      <c r="BB24" s="121" t="str">
        <f>IF(COUNTA(E24:F24:H24)&lt;3,"",(IF(AY24=TRUE,$AY$3,IF(AZ24=TRUE,$AZ$3,IF(BA24=TRUE,$BA$3,"Aucune action requise")))))</f>
        <v>Aucune action requise</v>
      </c>
      <c r="BC24" s="237" t="b">
        <f t="shared" si="94"/>
        <v>0</v>
      </c>
      <c r="BD24" s="237" t="b">
        <f t="shared" si="95"/>
        <v>0</v>
      </c>
      <c r="BE24" s="237" t="b">
        <f t="shared" si="96"/>
        <v>0</v>
      </c>
      <c r="BF24" s="237" t="b">
        <f t="shared" si="97"/>
        <v>0</v>
      </c>
      <c r="BG24" s="570" t="str">
        <f>IF(COUNTA(E24:F24:H24)&lt;3,"",(IF(BC24=TRUE,$BC$3,IF(BD24=TRUE,$BD$3,IF(BE24=TRUE,$BE$3,IF(BF24=TRUE,$BF$3,"Aucun"))))))</f>
        <v>Aucun</v>
      </c>
      <c r="BH24" s="572">
        <f t="shared" si="98"/>
        <v>0</v>
      </c>
      <c r="BI24" s="122">
        <f>'ODD 3'!AX9</f>
        <v>0</v>
      </c>
      <c r="BJ24" s="34"/>
      <c r="BK24" s="306"/>
      <c r="BL24" s="662">
        <f t="shared" si="99"/>
        <v>0</v>
      </c>
      <c r="BM24" s="663">
        <f t="shared" si="100"/>
        <v>0</v>
      </c>
      <c r="BR24" s="234">
        <f t="shared" si="101"/>
        <v>1</v>
      </c>
      <c r="BS24" s="234">
        <f t="shared" si="102"/>
        <v>0</v>
      </c>
      <c r="BT24" s="234">
        <f t="shared" si="103"/>
        <v>0</v>
      </c>
      <c r="BU24" s="234">
        <f t="shared" si="104"/>
        <v>0</v>
      </c>
      <c r="BV24" s="234">
        <f t="shared" si="105"/>
        <v>0</v>
      </c>
      <c r="BW24" s="234">
        <f t="shared" si="106"/>
        <v>0</v>
      </c>
      <c r="BX24" s="234">
        <f t="shared" si="107"/>
        <v>0</v>
      </c>
      <c r="BY24" s="234">
        <f t="shared" si="108"/>
        <v>0</v>
      </c>
    </row>
    <row r="25" spans="1:77" s="233" customFormat="1" ht="114" customHeight="1">
      <c r="A25" s="226"/>
      <c r="B25" s="264" t="s">
        <v>101</v>
      </c>
      <c r="C25" s="160" t="s">
        <v>102</v>
      </c>
      <c r="D25" s="590">
        <f>'ODD 3'!D10</f>
        <v>0</v>
      </c>
      <c r="E25" s="174">
        <f>'ODD 3'!E10</f>
        <v>0</v>
      </c>
      <c r="F25" s="124">
        <f>'ODD 3'!F10</f>
        <v>0</v>
      </c>
      <c r="G25" s="124">
        <f>'ODD 3'!G10</f>
        <v>0</v>
      </c>
      <c r="H25" s="125">
        <f>'ODD 3'!H10</f>
        <v>0</v>
      </c>
      <c r="I25" s="125">
        <f>'ODD 3'!I10</f>
        <v>0</v>
      </c>
      <c r="J25" s="126">
        <f t="shared" si="109"/>
        <v>0</v>
      </c>
      <c r="K25" s="265">
        <f t="shared" si="87"/>
        <v>0</v>
      </c>
      <c r="L25" s="265" t="b">
        <f t="shared" si="110"/>
        <v>0</v>
      </c>
      <c r="M25" s="265" t="b">
        <f t="shared" si="111"/>
        <v>0</v>
      </c>
      <c r="N25" s="265" t="b">
        <f t="shared" si="112"/>
        <v>0</v>
      </c>
      <c r="O25" s="265" t="b">
        <f t="shared" si="113"/>
        <v>0</v>
      </c>
      <c r="P25" s="265" t="b">
        <f t="shared" si="114"/>
        <v>0</v>
      </c>
      <c r="Q25" s="265" t="b">
        <f t="shared" si="115"/>
        <v>0</v>
      </c>
      <c r="R25" s="265" t="b">
        <f t="shared" si="116"/>
        <v>0</v>
      </c>
      <c r="S25" s="266">
        <f t="shared" si="88"/>
        <v>0</v>
      </c>
      <c r="T25" s="267">
        <f t="shared" si="89"/>
        <v>0</v>
      </c>
      <c r="U25" s="241">
        <f t="shared" si="90"/>
        <v>0</v>
      </c>
      <c r="V25" s="265" t="b">
        <f t="shared" si="117"/>
        <v>0</v>
      </c>
      <c r="W25" s="265" t="b">
        <f t="shared" si="118"/>
        <v>0</v>
      </c>
      <c r="X25" s="265" t="b">
        <f t="shared" si="119"/>
        <v>0</v>
      </c>
      <c r="Y25" s="265" t="b">
        <f t="shared" si="120"/>
        <v>0</v>
      </c>
      <c r="Z25" s="644" t="b">
        <f t="shared" si="121"/>
        <v>1</v>
      </c>
      <c r="AA25" s="646" t="str">
        <f>IF(COUNTA(E25:F25:H25)&lt;3,"",(IF(V25=TRUE,$V$3,IF(W25=TRUE,$W$3,IF(X25=TRUE,$X$3,IF(Y25=TRUE,$Y$3,"Non"))))))</f>
        <v>Non</v>
      </c>
      <c r="AB25" s="265" t="b">
        <f t="shared" si="122"/>
        <v>0</v>
      </c>
      <c r="AC25" s="265" t="b">
        <f t="shared" si="123"/>
        <v>0</v>
      </c>
      <c r="AD25" s="265" t="b">
        <f t="shared" si="124"/>
        <v>0</v>
      </c>
      <c r="AE25" s="265" t="b">
        <f t="shared" si="125"/>
        <v>0</v>
      </c>
      <c r="AF25" s="265" t="b">
        <f t="shared" si="126"/>
        <v>0</v>
      </c>
      <c r="AG25" s="144" t="str">
        <f>IF(COUNTA(E25:F25:H25)&lt;3,"",(IF(AB25=TRUE,$AB$3,IF(AC25=TRUE,$AC$3,IF(AD25=TRUE,$AD$3,IF(AE25=TRUE,$AE$3,IF(AF25=TRUE,$AF$3,"Aucune")))))))</f>
        <v>Aucune</v>
      </c>
      <c r="AH25" s="237" t="b">
        <f t="shared" si="35"/>
        <v>0</v>
      </c>
      <c r="AI25" s="237" t="b">
        <f t="shared" si="36"/>
        <v>0</v>
      </c>
      <c r="AJ25" s="237" t="b">
        <f t="shared" si="37"/>
        <v>0</v>
      </c>
      <c r="AK25" s="237" t="b">
        <f t="shared" si="38"/>
        <v>0</v>
      </c>
      <c r="AL25" s="237" t="b">
        <f t="shared" si="39"/>
        <v>0</v>
      </c>
      <c r="AM25" s="237" t="b">
        <f t="shared" si="40"/>
        <v>0</v>
      </c>
      <c r="AN25" s="237" t="b">
        <f t="shared" si="41"/>
        <v>0</v>
      </c>
      <c r="AO25" s="237" t="b">
        <f t="shared" si="42"/>
        <v>0</v>
      </c>
      <c r="AP25" s="237" t="b">
        <f t="shared" si="43"/>
        <v>0</v>
      </c>
      <c r="AQ25" s="237" t="b">
        <f t="shared" si="44"/>
        <v>0</v>
      </c>
      <c r="AR25" s="237" t="b">
        <f t="shared" si="45"/>
        <v>0</v>
      </c>
      <c r="AS25" s="237" t="b">
        <f t="shared" si="46"/>
        <v>0</v>
      </c>
      <c r="AT25" s="237" t="b">
        <f t="shared" si="47"/>
        <v>0</v>
      </c>
      <c r="AU25" s="237" t="b">
        <f t="shared" si="48"/>
        <v>0</v>
      </c>
      <c r="AV25" s="237" t="b">
        <f t="shared" si="49"/>
        <v>0</v>
      </c>
      <c r="AW25" s="237" t="b">
        <f t="shared" si="50"/>
        <v>0</v>
      </c>
      <c r="AX25" s="567" t="str">
        <f>IF(COUNTA(E25:F25:H25)&lt;3,"",(IF(AH25=TRUE,AH$3,IF(AI25=TRUE,AI$3,IF(AJ25=TRUE,AJ$3,IF(AK25=TRUE,AK$3,IF(AL25=TRUE,AL$3,IF(AM25=TRUE,AM$3,IF(AN25=TRUE,AN$3,IF(AO25=TRUE,AO$3,IF(AP25=TRUE,AP$3,IF(AQ25=TRUE,AQ$3,IF(AR25=TRUE,AR$3,IF(AS25=TRUE,AS$3,IF(AT25=TRUE,AT$3,IF(AU25=TRUE,AU$3,IF(AV25=TRUE,AV$3,IF(AW25=TRUE,AW$3,"Aucune"))))))))))))))))))</f>
        <v>Aucune</v>
      </c>
      <c r="AY25" s="564" t="b">
        <f t="shared" si="91"/>
        <v>0</v>
      </c>
      <c r="AZ25" s="265" t="b">
        <f t="shared" si="92"/>
        <v>0</v>
      </c>
      <c r="BA25" s="265" t="b">
        <f t="shared" si="93"/>
        <v>0</v>
      </c>
      <c r="BB25" s="144" t="str">
        <f>IF(COUNTA(E25:F25:H25)&lt;3,"",(IF(AY25=TRUE,$AY$3,IF(AZ25=TRUE,$AZ$3,IF(BA25=TRUE,$BA$3,"Aucune action requise")))))</f>
        <v>Aucune action requise</v>
      </c>
      <c r="BC25" s="265" t="b">
        <f t="shared" si="94"/>
        <v>0</v>
      </c>
      <c r="BD25" s="265" t="b">
        <f t="shared" si="95"/>
        <v>0</v>
      </c>
      <c r="BE25" s="265" t="b">
        <f t="shared" si="96"/>
        <v>0</v>
      </c>
      <c r="BF25" s="265" t="b">
        <f t="shared" si="97"/>
        <v>0</v>
      </c>
      <c r="BG25" s="571" t="str">
        <f>IF(COUNTA(E25:F25:H25)&lt;3,"",(IF(BC25=TRUE,$BC$3,IF(BD25=TRUE,$BD$3,IF(BE25=TRUE,$BE$3,IF(BF25=TRUE,$BF$3,"Aucun"))))))</f>
        <v>Aucun</v>
      </c>
      <c r="BH25" s="573">
        <f t="shared" si="98"/>
        <v>0</v>
      </c>
      <c r="BI25" s="145">
        <f>'ODD 3'!AX10</f>
        <v>0</v>
      </c>
      <c r="BJ25" s="37"/>
      <c r="BK25" s="310"/>
      <c r="BL25" s="672">
        <f t="shared" si="99"/>
        <v>0</v>
      </c>
      <c r="BM25" s="673">
        <f t="shared" si="100"/>
        <v>0</v>
      </c>
      <c r="BR25" s="234">
        <f t="shared" si="101"/>
        <v>1</v>
      </c>
      <c r="BS25" s="234">
        <f t="shared" si="102"/>
        <v>0</v>
      </c>
      <c r="BT25" s="234">
        <f t="shared" si="103"/>
        <v>0</v>
      </c>
      <c r="BU25" s="234">
        <f t="shared" si="104"/>
        <v>0</v>
      </c>
      <c r="BV25" s="234">
        <f t="shared" si="105"/>
        <v>0</v>
      </c>
      <c r="BW25" s="234">
        <f t="shared" si="106"/>
        <v>0</v>
      </c>
      <c r="BX25" s="234">
        <f t="shared" si="107"/>
        <v>0</v>
      </c>
      <c r="BY25" s="234">
        <f t="shared" si="108"/>
        <v>0</v>
      </c>
    </row>
    <row r="26" spans="1:77" s="233" customFormat="1" ht="114" customHeight="1">
      <c r="A26" s="226"/>
      <c r="B26" s="264" t="s">
        <v>103</v>
      </c>
      <c r="C26" s="160" t="s">
        <v>104</v>
      </c>
      <c r="D26" s="590">
        <f>'ODD 3'!D11</f>
        <v>0</v>
      </c>
      <c r="E26" s="174">
        <f>'ODD 3'!E11</f>
        <v>0</v>
      </c>
      <c r="F26" s="124">
        <f>'ODD 3'!F11</f>
        <v>0</v>
      </c>
      <c r="G26" s="124">
        <f>'ODD 3'!G11</f>
        <v>0</v>
      </c>
      <c r="H26" s="125">
        <f>'ODD 3'!H11</f>
        <v>0</v>
      </c>
      <c r="I26" s="125">
        <f>'ODD 3'!I11</f>
        <v>0</v>
      </c>
      <c r="J26" s="126">
        <f t="shared" si="109"/>
        <v>0</v>
      </c>
      <c r="K26" s="265">
        <f t="shared" si="87"/>
        <v>0</v>
      </c>
      <c r="L26" s="265" t="b">
        <f t="shared" si="110"/>
        <v>0</v>
      </c>
      <c r="M26" s="265" t="b">
        <f t="shared" si="111"/>
        <v>0</v>
      </c>
      <c r="N26" s="265" t="b">
        <f t="shared" si="112"/>
        <v>0</v>
      </c>
      <c r="O26" s="265" t="b">
        <f t="shared" si="113"/>
        <v>0</v>
      </c>
      <c r="P26" s="265" t="b">
        <f t="shared" si="114"/>
        <v>0</v>
      </c>
      <c r="Q26" s="265" t="b">
        <f t="shared" si="115"/>
        <v>0</v>
      </c>
      <c r="R26" s="265" t="b">
        <f t="shared" si="116"/>
        <v>0</v>
      </c>
      <c r="S26" s="266">
        <f t="shared" si="88"/>
        <v>0</v>
      </c>
      <c r="T26" s="267">
        <f t="shared" si="89"/>
        <v>0</v>
      </c>
      <c r="U26" s="241">
        <f t="shared" si="90"/>
        <v>0</v>
      </c>
      <c r="V26" s="265" t="b">
        <f t="shared" si="117"/>
        <v>0</v>
      </c>
      <c r="W26" s="265" t="b">
        <f t="shared" si="118"/>
        <v>0</v>
      </c>
      <c r="X26" s="265" t="b">
        <f t="shared" si="119"/>
        <v>0</v>
      </c>
      <c r="Y26" s="265" t="b">
        <f t="shared" si="120"/>
        <v>0</v>
      </c>
      <c r="Z26" s="644" t="b">
        <f t="shared" si="121"/>
        <v>1</v>
      </c>
      <c r="AA26" s="646" t="str">
        <f>IF(COUNTA(E26:F26:H26)&lt;3,"",(IF(V26=TRUE,$V$3,IF(W26=TRUE,$W$3,IF(X26=TRUE,$X$3,IF(Y26=TRUE,$Y$3,"Non"))))))</f>
        <v>Non</v>
      </c>
      <c r="AB26" s="265" t="b">
        <f t="shared" si="122"/>
        <v>0</v>
      </c>
      <c r="AC26" s="265" t="b">
        <f t="shared" si="123"/>
        <v>0</v>
      </c>
      <c r="AD26" s="265" t="b">
        <f t="shared" si="124"/>
        <v>0</v>
      </c>
      <c r="AE26" s="265" t="b">
        <f t="shared" si="125"/>
        <v>0</v>
      </c>
      <c r="AF26" s="265" t="b">
        <f t="shared" si="126"/>
        <v>0</v>
      </c>
      <c r="AG26" s="144" t="str">
        <f>IF(COUNTA(E26:F26:H26)&lt;3,"",(IF(AB26=TRUE,$AB$3,IF(AC26=TRUE,$AC$3,IF(AD26=TRUE,$AD$3,IF(AE26=TRUE,$AE$3,IF(AF26=TRUE,$AF$3,"Aucune")))))))</f>
        <v>Aucune</v>
      </c>
      <c r="AH26" s="237" t="b">
        <f t="shared" si="35"/>
        <v>0</v>
      </c>
      <c r="AI26" s="237" t="b">
        <f t="shared" si="36"/>
        <v>0</v>
      </c>
      <c r="AJ26" s="237" t="b">
        <f t="shared" si="37"/>
        <v>0</v>
      </c>
      <c r="AK26" s="237" t="b">
        <f t="shared" si="38"/>
        <v>0</v>
      </c>
      <c r="AL26" s="237" t="b">
        <f t="shared" si="39"/>
        <v>0</v>
      </c>
      <c r="AM26" s="237" t="b">
        <f t="shared" si="40"/>
        <v>0</v>
      </c>
      <c r="AN26" s="237" t="b">
        <f t="shared" si="41"/>
        <v>0</v>
      </c>
      <c r="AO26" s="237" t="b">
        <f t="shared" si="42"/>
        <v>0</v>
      </c>
      <c r="AP26" s="237" t="b">
        <f t="shared" si="43"/>
        <v>0</v>
      </c>
      <c r="AQ26" s="237" t="b">
        <f t="shared" si="44"/>
        <v>0</v>
      </c>
      <c r="AR26" s="237" t="b">
        <f t="shared" si="45"/>
        <v>0</v>
      </c>
      <c r="AS26" s="237" t="b">
        <f t="shared" si="46"/>
        <v>0</v>
      </c>
      <c r="AT26" s="237" t="b">
        <f t="shared" si="47"/>
        <v>0</v>
      </c>
      <c r="AU26" s="237" t="b">
        <f t="shared" si="48"/>
        <v>0</v>
      </c>
      <c r="AV26" s="237" t="b">
        <f t="shared" si="49"/>
        <v>0</v>
      </c>
      <c r="AW26" s="237" t="b">
        <f t="shared" si="50"/>
        <v>0</v>
      </c>
      <c r="AX26" s="567" t="str">
        <f>IF(COUNTA(E26:F26:H26)&lt;3,"",(IF(AH26=TRUE,AH$3,IF(AI26=TRUE,AI$3,IF(AJ26=TRUE,AJ$3,IF(AK26=TRUE,AK$3,IF(AL26=TRUE,AL$3,IF(AM26=TRUE,AM$3,IF(AN26=TRUE,AN$3,IF(AO26=TRUE,AO$3,IF(AP26=TRUE,AP$3,IF(AQ26=TRUE,AQ$3,IF(AR26=TRUE,AR$3,IF(AS26=TRUE,AS$3,IF(AT26=TRUE,AT$3,IF(AU26=TRUE,AU$3,IF(AV26=TRUE,AV$3,IF(AW26=TRUE,AW$3,"Aucune"))))))))))))))))))</f>
        <v>Aucune</v>
      </c>
      <c r="AY26" s="564" t="b">
        <f t="shared" si="91"/>
        <v>0</v>
      </c>
      <c r="AZ26" s="265" t="b">
        <f t="shared" si="92"/>
        <v>0</v>
      </c>
      <c r="BA26" s="265" t="b">
        <f t="shared" si="93"/>
        <v>0</v>
      </c>
      <c r="BB26" s="144" t="str">
        <f>IF(COUNTA(E26:F26:H26)&lt;3,"",(IF(AY26=TRUE,$AY$3,IF(AZ26=TRUE,$AZ$3,IF(BA26=TRUE,$BA$3,"Aucune action requise")))))</f>
        <v>Aucune action requise</v>
      </c>
      <c r="BC26" s="265" t="b">
        <f t="shared" si="94"/>
        <v>0</v>
      </c>
      <c r="BD26" s="265" t="b">
        <f t="shared" si="95"/>
        <v>0</v>
      </c>
      <c r="BE26" s="265" t="b">
        <f t="shared" si="96"/>
        <v>0</v>
      </c>
      <c r="BF26" s="265" t="b">
        <f t="shared" si="97"/>
        <v>0</v>
      </c>
      <c r="BG26" s="144" t="str">
        <f>IF(COUNTA(E26:F26:H26)&lt;3,"",(IF(BC26=TRUE,$BC$3,IF(BD26=TRUE,$BD$3,IF(BE26=TRUE,$BE$3,IF(BF26=TRUE,$BF$3,"Aucun"))))))</f>
        <v>Aucun</v>
      </c>
      <c r="BH26" s="145">
        <f t="shared" si="98"/>
        <v>0</v>
      </c>
      <c r="BI26" s="145">
        <f>'ODD 3'!AX11</f>
        <v>0</v>
      </c>
      <c r="BJ26" s="37"/>
      <c r="BK26" s="310"/>
      <c r="BL26" s="672">
        <f t="shared" si="99"/>
        <v>0</v>
      </c>
      <c r="BM26" s="673">
        <f t="shared" si="100"/>
        <v>0</v>
      </c>
      <c r="BR26" s="234">
        <f t="shared" si="101"/>
        <v>1</v>
      </c>
      <c r="BS26" s="234">
        <f t="shared" si="102"/>
        <v>0</v>
      </c>
      <c r="BT26" s="234">
        <f t="shared" si="103"/>
        <v>0</v>
      </c>
      <c r="BU26" s="234">
        <f t="shared" si="104"/>
        <v>0</v>
      </c>
      <c r="BV26" s="234">
        <f t="shared" si="105"/>
        <v>0</v>
      </c>
      <c r="BW26" s="234">
        <f t="shared" si="106"/>
        <v>0</v>
      </c>
      <c r="BX26" s="234">
        <f t="shared" si="107"/>
        <v>0</v>
      </c>
      <c r="BY26" s="234">
        <f t="shared" si="108"/>
        <v>0</v>
      </c>
    </row>
    <row r="27" spans="1:77" s="233" customFormat="1" ht="114" customHeight="1">
      <c r="A27" s="226"/>
      <c r="B27" s="261" t="s">
        <v>105</v>
      </c>
      <c r="C27" s="159" t="s">
        <v>106</v>
      </c>
      <c r="D27" s="591">
        <f>'ODD 3'!D12</f>
        <v>0</v>
      </c>
      <c r="E27" s="592">
        <f>'ODD 3'!E12</f>
        <v>0</v>
      </c>
      <c r="F27" s="161">
        <f>'ODD 3'!F12</f>
        <v>0</v>
      </c>
      <c r="G27" s="161">
        <f>'ODD 3'!G12</f>
        <v>0</v>
      </c>
      <c r="H27" s="162">
        <f>'ODD 3'!H12</f>
        <v>0</v>
      </c>
      <c r="I27" s="162">
        <f>'ODD 3'!I12</f>
        <v>0</v>
      </c>
      <c r="J27" s="280">
        <f t="shared" si="109"/>
        <v>0</v>
      </c>
      <c r="K27" s="281">
        <f t="shared" si="87"/>
        <v>0</v>
      </c>
      <c r="L27" s="281" t="b">
        <f t="shared" si="110"/>
        <v>0</v>
      </c>
      <c r="M27" s="281" t="b">
        <f t="shared" si="111"/>
        <v>0</v>
      </c>
      <c r="N27" s="281" t="b">
        <f t="shared" si="112"/>
        <v>0</v>
      </c>
      <c r="O27" s="281" t="b">
        <f t="shared" si="113"/>
        <v>0</v>
      </c>
      <c r="P27" s="281" t="b">
        <f t="shared" si="114"/>
        <v>0</v>
      </c>
      <c r="Q27" s="281" t="b">
        <f t="shared" si="115"/>
        <v>0</v>
      </c>
      <c r="R27" s="281" t="b">
        <f t="shared" si="116"/>
        <v>0</v>
      </c>
      <c r="S27" s="282">
        <f t="shared" si="88"/>
        <v>0</v>
      </c>
      <c r="T27" s="283">
        <f t="shared" si="89"/>
        <v>0</v>
      </c>
      <c r="U27" s="284">
        <f t="shared" si="90"/>
        <v>0</v>
      </c>
      <c r="V27" s="281" t="b">
        <f t="shared" si="117"/>
        <v>0</v>
      </c>
      <c r="W27" s="281" t="b">
        <f t="shared" si="118"/>
        <v>0</v>
      </c>
      <c r="X27" s="281" t="b">
        <f t="shared" si="119"/>
        <v>0</v>
      </c>
      <c r="Y27" s="281" t="b">
        <f t="shared" si="120"/>
        <v>0</v>
      </c>
      <c r="Z27" s="647" t="b">
        <f t="shared" si="121"/>
        <v>1</v>
      </c>
      <c r="AA27" s="648" t="str">
        <f>IF(COUNTA(E27:F27:H27)&lt;3,"",(IF(V27=TRUE,$V$3,IF(W27=TRUE,$W$3,IF(X27=TRUE,$X$3,IF(Y27=TRUE,$Y$3,"Non"))))))</f>
        <v>Non</v>
      </c>
      <c r="AB27" s="281" t="b">
        <f t="shared" si="122"/>
        <v>0</v>
      </c>
      <c r="AC27" s="281" t="b">
        <f t="shared" si="123"/>
        <v>0</v>
      </c>
      <c r="AD27" s="281" t="b">
        <f t="shared" si="124"/>
        <v>0</v>
      </c>
      <c r="AE27" s="281" t="b">
        <f t="shared" si="125"/>
        <v>0</v>
      </c>
      <c r="AF27" s="281" t="b">
        <f t="shared" si="126"/>
        <v>0</v>
      </c>
      <c r="AG27" s="163" t="str">
        <f>IF(COUNTA(E27:F27:H27)&lt;3,"",(IF(AB27=TRUE,$AB$3,IF(AC27=TRUE,$AC$3,IF(AD27=TRUE,$AD$3,IF(AE27=TRUE,$AE$3,IF(AF27=TRUE,$AF$3,"Aucune")))))))</f>
        <v>Aucune</v>
      </c>
      <c r="AH27" s="237" t="b">
        <f t="shared" si="35"/>
        <v>0</v>
      </c>
      <c r="AI27" s="237" t="b">
        <f t="shared" si="36"/>
        <v>0</v>
      </c>
      <c r="AJ27" s="237" t="b">
        <f t="shared" si="37"/>
        <v>0</v>
      </c>
      <c r="AK27" s="237" t="b">
        <f t="shared" si="38"/>
        <v>0</v>
      </c>
      <c r="AL27" s="237" t="b">
        <f t="shared" si="39"/>
        <v>0</v>
      </c>
      <c r="AM27" s="237" t="b">
        <f t="shared" si="40"/>
        <v>0</v>
      </c>
      <c r="AN27" s="237" t="b">
        <f t="shared" si="41"/>
        <v>0</v>
      </c>
      <c r="AO27" s="237" t="b">
        <f t="shared" si="42"/>
        <v>0</v>
      </c>
      <c r="AP27" s="237" t="b">
        <f t="shared" si="43"/>
        <v>0</v>
      </c>
      <c r="AQ27" s="237" t="b">
        <f t="shared" si="44"/>
        <v>0</v>
      </c>
      <c r="AR27" s="237" t="b">
        <f t="shared" si="45"/>
        <v>0</v>
      </c>
      <c r="AS27" s="237" t="b">
        <f t="shared" si="46"/>
        <v>0</v>
      </c>
      <c r="AT27" s="237" t="b">
        <f t="shared" si="47"/>
        <v>0</v>
      </c>
      <c r="AU27" s="237" t="b">
        <f t="shared" si="48"/>
        <v>0</v>
      </c>
      <c r="AV27" s="237" t="b">
        <f t="shared" si="49"/>
        <v>0</v>
      </c>
      <c r="AW27" s="237" t="b">
        <f t="shared" si="50"/>
        <v>0</v>
      </c>
      <c r="AX27" s="623" t="str">
        <f>IF(COUNTA(E27:F27:H27)&lt;3,"",(IF(AH27=TRUE,AH$3,IF(AI27=TRUE,AI$3,IF(AJ27=TRUE,AJ$3,IF(AK27=TRUE,AK$3,IF(AL27=TRUE,AL$3,IF(AM27=TRUE,AM$3,IF(AN27=TRUE,AN$3,IF(AO27=TRUE,AO$3,IF(AP27=TRUE,AP$3,IF(AQ27=TRUE,AQ$3,IF(AR27=TRUE,AR$3,IF(AS27=TRUE,AS$3,IF(AT27=TRUE,AT$3,IF(AU27=TRUE,AU$3,IF(AV27=TRUE,AV$3,IF(AW27=TRUE,AW$3,"Aucune"))))))))))))))))))</f>
        <v>Aucune</v>
      </c>
      <c r="AY27" s="574" t="b">
        <f t="shared" si="91"/>
        <v>0</v>
      </c>
      <c r="AZ27" s="281" t="b">
        <f t="shared" si="92"/>
        <v>0</v>
      </c>
      <c r="BA27" s="281" t="b">
        <f t="shared" si="93"/>
        <v>0</v>
      </c>
      <c r="BB27" s="163" t="str">
        <f>IF(COUNTA(E27:F27:H27)&lt;3,"",(IF(AY27=TRUE,$AY$3,IF(AZ27=TRUE,$AZ$3,IF(BA27=TRUE,$BA$3,"Aucune action requise")))))</f>
        <v>Aucune action requise</v>
      </c>
      <c r="BC27" s="281" t="b">
        <f t="shared" si="94"/>
        <v>0</v>
      </c>
      <c r="BD27" s="281" t="b">
        <f t="shared" si="95"/>
        <v>0</v>
      </c>
      <c r="BE27" s="281" t="b">
        <f t="shared" si="96"/>
        <v>0</v>
      </c>
      <c r="BF27" s="281" t="b">
        <f t="shared" si="97"/>
        <v>0</v>
      </c>
      <c r="BG27" s="163" t="str">
        <f>IF(COUNTA(E27:F27:H27)&lt;3,"",(IF(BC27=TRUE,$BC$3,IF(BD27=TRUE,$BD$3,IF(BE27=TRUE,$BE$3,IF(BF27=TRUE,$BF$3,"Aucun"))))))</f>
        <v>Aucun</v>
      </c>
      <c r="BH27" s="164">
        <f t="shared" si="98"/>
        <v>0</v>
      </c>
      <c r="BI27" s="164">
        <f>'ODD 3'!AX12</f>
        <v>0</v>
      </c>
      <c r="BJ27" s="66"/>
      <c r="BK27" s="313"/>
      <c r="BL27" s="674">
        <f t="shared" si="99"/>
        <v>0</v>
      </c>
      <c r="BM27" s="675">
        <f t="shared" si="100"/>
        <v>0</v>
      </c>
      <c r="BR27" s="234">
        <f t="shared" si="101"/>
        <v>1</v>
      </c>
      <c r="BS27" s="234">
        <f t="shared" si="102"/>
        <v>0</v>
      </c>
      <c r="BT27" s="234">
        <f t="shared" si="103"/>
        <v>0</v>
      </c>
      <c r="BU27" s="234">
        <f t="shared" si="104"/>
        <v>0</v>
      </c>
      <c r="BV27" s="234">
        <f t="shared" si="105"/>
        <v>0</v>
      </c>
      <c r="BW27" s="234">
        <f t="shared" si="106"/>
        <v>0</v>
      </c>
      <c r="BX27" s="234">
        <f t="shared" si="107"/>
        <v>0</v>
      </c>
      <c r="BY27" s="234">
        <f t="shared" si="108"/>
        <v>0</v>
      </c>
    </row>
    <row r="28" spans="1:77" s="233" customFormat="1" ht="114" customHeight="1">
      <c r="A28" s="226"/>
      <c r="B28" s="261" t="s">
        <v>107</v>
      </c>
      <c r="C28" s="159" t="s">
        <v>108</v>
      </c>
      <c r="D28" s="591">
        <f>'ODD 3'!D13</f>
        <v>0</v>
      </c>
      <c r="E28" s="592">
        <f>'ODD 3'!E13</f>
        <v>0</v>
      </c>
      <c r="F28" s="161">
        <f>'ODD 3'!F13</f>
        <v>0</v>
      </c>
      <c r="G28" s="161">
        <f>'ODD 3'!G13</f>
        <v>0</v>
      </c>
      <c r="H28" s="162">
        <f>'ODD 3'!H13</f>
        <v>0</v>
      </c>
      <c r="I28" s="162">
        <f>'ODD 3'!I13</f>
        <v>0</v>
      </c>
      <c r="J28" s="280">
        <f t="shared" si="109"/>
        <v>0</v>
      </c>
      <c r="K28" s="281">
        <f t="shared" si="87"/>
        <v>0</v>
      </c>
      <c r="L28" s="281" t="b">
        <f t="shared" si="110"/>
        <v>0</v>
      </c>
      <c r="M28" s="281" t="b">
        <f t="shared" si="111"/>
        <v>0</v>
      </c>
      <c r="N28" s="281" t="b">
        <f t="shared" si="112"/>
        <v>0</v>
      </c>
      <c r="O28" s="281" t="b">
        <f t="shared" si="113"/>
        <v>0</v>
      </c>
      <c r="P28" s="281" t="b">
        <f t="shared" si="114"/>
        <v>0</v>
      </c>
      <c r="Q28" s="281" t="b">
        <f t="shared" si="115"/>
        <v>0</v>
      </c>
      <c r="R28" s="281" t="b">
        <f t="shared" si="116"/>
        <v>0</v>
      </c>
      <c r="S28" s="282">
        <f t="shared" si="88"/>
        <v>0</v>
      </c>
      <c r="T28" s="283">
        <f t="shared" si="89"/>
        <v>0</v>
      </c>
      <c r="U28" s="284">
        <f t="shared" si="90"/>
        <v>0</v>
      </c>
      <c r="V28" s="281" t="b">
        <f t="shared" si="117"/>
        <v>0</v>
      </c>
      <c r="W28" s="281" t="b">
        <f t="shared" si="118"/>
        <v>0</v>
      </c>
      <c r="X28" s="281" t="b">
        <f t="shared" si="119"/>
        <v>0</v>
      </c>
      <c r="Y28" s="281" t="b">
        <f t="shared" si="120"/>
        <v>0</v>
      </c>
      <c r="Z28" s="647" t="b">
        <f t="shared" si="121"/>
        <v>1</v>
      </c>
      <c r="AA28" s="648" t="str">
        <f>IF(COUNTA(E28:F28:H28)&lt;3,"",(IF(V28=TRUE,$V$3,IF(W28=TRUE,$W$3,IF(X28=TRUE,$X$3,IF(Y28=TRUE,$Y$3,"Non"))))))</f>
        <v>Non</v>
      </c>
      <c r="AB28" s="281" t="b">
        <f t="shared" si="122"/>
        <v>0</v>
      </c>
      <c r="AC28" s="281" t="b">
        <f t="shared" si="123"/>
        <v>0</v>
      </c>
      <c r="AD28" s="281" t="b">
        <f t="shared" si="124"/>
        <v>0</v>
      </c>
      <c r="AE28" s="281" t="b">
        <f t="shared" si="125"/>
        <v>0</v>
      </c>
      <c r="AF28" s="281" t="b">
        <f t="shared" si="126"/>
        <v>0</v>
      </c>
      <c r="AG28" s="163" t="str">
        <f>IF(COUNTA(E28:F28:H28)&lt;3,"",(IF(AB28=TRUE,$AB$3,IF(AC28=TRUE,$AC$3,IF(AD28=TRUE,$AD$3,IF(AE28=TRUE,$AE$3,IF(AF28=TRUE,$AF$3,"Aucune")))))))</f>
        <v>Aucune</v>
      </c>
      <c r="AH28" s="237" t="b">
        <f t="shared" si="35"/>
        <v>0</v>
      </c>
      <c r="AI28" s="237" t="b">
        <f t="shared" si="36"/>
        <v>0</v>
      </c>
      <c r="AJ28" s="237" t="b">
        <f t="shared" si="37"/>
        <v>0</v>
      </c>
      <c r="AK28" s="237" t="b">
        <f t="shared" si="38"/>
        <v>0</v>
      </c>
      <c r="AL28" s="237" t="b">
        <f t="shared" si="39"/>
        <v>0</v>
      </c>
      <c r="AM28" s="237" t="b">
        <f t="shared" si="40"/>
        <v>0</v>
      </c>
      <c r="AN28" s="237" t="b">
        <f t="shared" si="41"/>
        <v>0</v>
      </c>
      <c r="AO28" s="237" t="b">
        <f t="shared" si="42"/>
        <v>0</v>
      </c>
      <c r="AP28" s="237" t="b">
        <f t="shared" si="43"/>
        <v>0</v>
      </c>
      <c r="AQ28" s="237" t="b">
        <f t="shared" si="44"/>
        <v>0</v>
      </c>
      <c r="AR28" s="237" t="b">
        <f t="shared" si="45"/>
        <v>0</v>
      </c>
      <c r="AS28" s="237" t="b">
        <f t="shared" si="46"/>
        <v>0</v>
      </c>
      <c r="AT28" s="237" t="b">
        <f t="shared" si="47"/>
        <v>0</v>
      </c>
      <c r="AU28" s="237" t="b">
        <f t="shared" si="48"/>
        <v>0</v>
      </c>
      <c r="AV28" s="237" t="b">
        <f t="shared" si="49"/>
        <v>0</v>
      </c>
      <c r="AW28" s="237" t="b">
        <f t="shared" si="50"/>
        <v>0</v>
      </c>
      <c r="AX28" s="623" t="str">
        <f>IF(COUNTA(E28:F28:H28)&lt;3,"",(IF(AH28=TRUE,AH$3,IF(AI28=TRUE,AI$3,IF(AJ28=TRUE,AJ$3,IF(AK28=TRUE,AK$3,IF(AL28=TRUE,AL$3,IF(AM28=TRUE,AM$3,IF(AN28=TRUE,AN$3,IF(AO28=TRUE,AO$3,IF(AP28=TRUE,AP$3,IF(AQ28=TRUE,AQ$3,IF(AR28=TRUE,AR$3,IF(AS28=TRUE,AS$3,IF(AT28=TRUE,AT$3,IF(AU28=TRUE,AU$3,IF(AV28=TRUE,AV$3,IF(AW28=TRUE,AW$3,"Aucune"))))))))))))))))))</f>
        <v>Aucune</v>
      </c>
      <c r="AY28" s="574" t="b">
        <f t="shared" si="91"/>
        <v>0</v>
      </c>
      <c r="AZ28" s="281" t="b">
        <f t="shared" si="92"/>
        <v>0</v>
      </c>
      <c r="BA28" s="281" t="b">
        <f t="shared" si="93"/>
        <v>0</v>
      </c>
      <c r="BB28" s="163" t="str">
        <f>IF(COUNTA(E28:F28:H28)&lt;3,"",(IF(AY28=TRUE,$AY$3,IF(AZ28=TRUE,$AZ$3,IF(BA28=TRUE,$BA$3,"Aucune action requise")))))</f>
        <v>Aucune action requise</v>
      </c>
      <c r="BC28" s="281" t="b">
        <f t="shared" si="94"/>
        <v>0</v>
      </c>
      <c r="BD28" s="281" t="b">
        <f t="shared" si="95"/>
        <v>0</v>
      </c>
      <c r="BE28" s="281" t="b">
        <f t="shared" si="96"/>
        <v>0</v>
      </c>
      <c r="BF28" s="281" t="b">
        <f t="shared" si="97"/>
        <v>0</v>
      </c>
      <c r="BG28" s="163" t="str">
        <f>IF(COUNTA(E28:F28:H28)&lt;3,"",(IF(BC28=TRUE,$BC$3,IF(BD28=TRUE,$BD$3,IF(BE28=TRUE,$BE$3,IF(BF28=TRUE,$BF$3,"Aucun"))))))</f>
        <v>Aucun</v>
      </c>
      <c r="BH28" s="164">
        <f t="shared" si="98"/>
        <v>0</v>
      </c>
      <c r="BI28" s="164">
        <f>'ODD 3'!AX13</f>
        <v>0</v>
      </c>
      <c r="BJ28" s="66"/>
      <c r="BK28" s="313"/>
      <c r="BL28" s="674">
        <f t="shared" si="99"/>
        <v>0</v>
      </c>
      <c r="BM28" s="675">
        <f t="shared" si="100"/>
        <v>0</v>
      </c>
      <c r="BR28" s="234">
        <f t="shared" si="101"/>
        <v>1</v>
      </c>
      <c r="BS28" s="234">
        <f t="shared" si="102"/>
        <v>0</v>
      </c>
      <c r="BT28" s="234">
        <f t="shared" si="103"/>
        <v>0</v>
      </c>
      <c r="BU28" s="234">
        <f t="shared" si="104"/>
        <v>0</v>
      </c>
      <c r="BV28" s="234">
        <f t="shared" si="105"/>
        <v>0</v>
      </c>
      <c r="BW28" s="234">
        <f t="shared" si="106"/>
        <v>0</v>
      </c>
      <c r="BX28" s="234">
        <f t="shared" si="107"/>
        <v>0</v>
      </c>
      <c r="BY28" s="234">
        <f t="shared" si="108"/>
        <v>0</v>
      </c>
    </row>
    <row r="29" spans="1:77" s="233" customFormat="1" ht="114" customHeight="1">
      <c r="A29" s="226"/>
      <c r="B29" s="264" t="s">
        <v>109</v>
      </c>
      <c r="C29" s="166" t="s">
        <v>110</v>
      </c>
      <c r="D29" s="590">
        <f>'ODD 3'!D14</f>
        <v>0</v>
      </c>
      <c r="E29" s="174">
        <f>'ODD 3'!E14</f>
        <v>0</v>
      </c>
      <c r="F29" s="124">
        <f>'ODD 3'!F14</f>
        <v>0</v>
      </c>
      <c r="G29" s="124">
        <f>'ODD 3'!G14</f>
        <v>0</v>
      </c>
      <c r="H29" s="125">
        <f>'ODD 3'!H14</f>
        <v>0</v>
      </c>
      <c r="I29" s="125">
        <f>'ODD 3'!I14</f>
        <v>0</v>
      </c>
      <c r="J29" s="126">
        <f t="shared" si="109"/>
        <v>0</v>
      </c>
      <c r="K29" s="265">
        <f t="shared" si="87"/>
        <v>0</v>
      </c>
      <c r="L29" s="265" t="b">
        <f t="shared" si="110"/>
        <v>0</v>
      </c>
      <c r="M29" s="265" t="b">
        <f t="shared" si="111"/>
        <v>0</v>
      </c>
      <c r="N29" s="265" t="b">
        <f t="shared" si="112"/>
        <v>0</v>
      </c>
      <c r="O29" s="265" t="b">
        <f t="shared" si="113"/>
        <v>0</v>
      </c>
      <c r="P29" s="265" t="b">
        <f t="shared" si="114"/>
        <v>0</v>
      </c>
      <c r="Q29" s="265" t="b">
        <f t="shared" si="115"/>
        <v>0</v>
      </c>
      <c r="R29" s="265" t="b">
        <f t="shared" si="116"/>
        <v>0</v>
      </c>
      <c r="S29" s="266">
        <f t="shared" si="88"/>
        <v>0</v>
      </c>
      <c r="T29" s="267">
        <f t="shared" si="89"/>
        <v>0</v>
      </c>
      <c r="U29" s="241">
        <f t="shared" si="90"/>
        <v>0</v>
      </c>
      <c r="V29" s="265" t="b">
        <f t="shared" si="117"/>
        <v>0</v>
      </c>
      <c r="W29" s="265" t="b">
        <f t="shared" si="118"/>
        <v>0</v>
      </c>
      <c r="X29" s="265" t="b">
        <f t="shared" si="119"/>
        <v>0</v>
      </c>
      <c r="Y29" s="265" t="b">
        <f t="shared" si="120"/>
        <v>0</v>
      </c>
      <c r="Z29" s="644" t="b">
        <f t="shared" si="121"/>
        <v>1</v>
      </c>
      <c r="AA29" s="646" t="str">
        <f>IF(COUNTA(E29:F29:H29)&lt;3,"",(IF(V29=TRUE,$V$3,IF(W29=TRUE,$W$3,IF(X29=TRUE,$X$3,IF(Y29=TRUE,$Y$3,"Non"))))))</f>
        <v>Non</v>
      </c>
      <c r="AB29" s="265" t="b">
        <f t="shared" si="122"/>
        <v>0</v>
      </c>
      <c r="AC29" s="265" t="b">
        <f t="shared" si="123"/>
        <v>0</v>
      </c>
      <c r="AD29" s="265" t="b">
        <f t="shared" si="124"/>
        <v>0</v>
      </c>
      <c r="AE29" s="265" t="b">
        <f t="shared" si="125"/>
        <v>0</v>
      </c>
      <c r="AF29" s="265" t="b">
        <f t="shared" si="126"/>
        <v>0</v>
      </c>
      <c r="AG29" s="144" t="str">
        <f>IF(COUNTA(E29:F29:H29)&lt;3,"",(IF(AB29=TRUE,$AB$3,IF(AC29=TRUE,$AC$3,IF(AD29=TRUE,$AD$3,IF(AE29=TRUE,$AE$3,IF(AF29=TRUE,$AF$3,"Aucune")))))))</f>
        <v>Aucune</v>
      </c>
      <c r="AH29" s="237" t="b">
        <f t="shared" si="35"/>
        <v>0</v>
      </c>
      <c r="AI29" s="237" t="b">
        <f t="shared" si="36"/>
        <v>0</v>
      </c>
      <c r="AJ29" s="237" t="b">
        <f t="shared" si="37"/>
        <v>0</v>
      </c>
      <c r="AK29" s="237" t="b">
        <f t="shared" si="38"/>
        <v>0</v>
      </c>
      <c r="AL29" s="237" t="b">
        <f t="shared" si="39"/>
        <v>0</v>
      </c>
      <c r="AM29" s="237" t="b">
        <f t="shared" si="40"/>
        <v>0</v>
      </c>
      <c r="AN29" s="237" t="b">
        <f t="shared" si="41"/>
        <v>0</v>
      </c>
      <c r="AO29" s="237" t="b">
        <f t="shared" si="42"/>
        <v>0</v>
      </c>
      <c r="AP29" s="237" t="b">
        <f t="shared" si="43"/>
        <v>0</v>
      </c>
      <c r="AQ29" s="237" t="b">
        <f t="shared" si="44"/>
        <v>0</v>
      </c>
      <c r="AR29" s="237" t="b">
        <f t="shared" si="45"/>
        <v>0</v>
      </c>
      <c r="AS29" s="237" t="b">
        <f t="shared" si="46"/>
        <v>0</v>
      </c>
      <c r="AT29" s="237" t="b">
        <f t="shared" si="47"/>
        <v>0</v>
      </c>
      <c r="AU29" s="237" t="b">
        <f t="shared" si="48"/>
        <v>0</v>
      </c>
      <c r="AV29" s="237" t="b">
        <f t="shared" si="49"/>
        <v>0</v>
      </c>
      <c r="AW29" s="237" t="b">
        <f t="shared" si="50"/>
        <v>0</v>
      </c>
      <c r="AX29" s="567" t="str">
        <f>IF(COUNTA(E29:F29:H29)&lt;3,"",(IF(AH29=TRUE,AH$3,IF(AI29=TRUE,AI$3,IF(AJ29=TRUE,AJ$3,IF(AK29=TRUE,AK$3,IF(AL29=TRUE,AL$3,IF(AM29=TRUE,AM$3,IF(AN29=TRUE,AN$3,IF(AO29=TRUE,AO$3,IF(AP29=TRUE,AP$3,IF(AQ29=TRUE,AQ$3,IF(AR29=TRUE,AR$3,IF(AS29=TRUE,AS$3,IF(AT29=TRUE,AT$3,IF(AU29=TRUE,AU$3,IF(AV29=TRUE,AV$3,IF(AW29=TRUE,AW$3,"Aucune"))))))))))))))))))</f>
        <v>Aucune</v>
      </c>
      <c r="AY29" s="564" t="b">
        <f t="shared" si="91"/>
        <v>0</v>
      </c>
      <c r="AZ29" s="265" t="b">
        <f t="shared" si="92"/>
        <v>0</v>
      </c>
      <c r="BA29" s="265" t="b">
        <f t="shared" si="93"/>
        <v>0</v>
      </c>
      <c r="BB29" s="144" t="str">
        <f>IF(COUNTA(E29:F29:H29)&lt;3,"",(IF(AY29=TRUE,$AY$3,IF(AZ29=TRUE,$AZ$3,IF(BA29=TRUE,$BA$3,"Aucune action requise")))))</f>
        <v>Aucune action requise</v>
      </c>
      <c r="BC29" s="265" t="b">
        <f t="shared" si="94"/>
        <v>0</v>
      </c>
      <c r="BD29" s="265" t="b">
        <f t="shared" si="95"/>
        <v>0</v>
      </c>
      <c r="BE29" s="265" t="b">
        <f t="shared" si="96"/>
        <v>0</v>
      </c>
      <c r="BF29" s="265" t="b">
        <f t="shared" si="97"/>
        <v>0</v>
      </c>
      <c r="BG29" s="144" t="str">
        <f>IF(COUNTA(E29:F29:H29)&lt;3,"",(IF(BC29=TRUE,$BC$3,IF(BD29=TRUE,$BD$3,IF(BE29=TRUE,$BE$3,IF(BF29=TRUE,$BF$3,"Aucun"))))))</f>
        <v>Aucun</v>
      </c>
      <c r="BH29" s="145">
        <f t="shared" si="98"/>
        <v>0</v>
      </c>
      <c r="BI29" s="145">
        <f>'ODD 3'!AX14</f>
        <v>0</v>
      </c>
      <c r="BJ29" s="37"/>
      <c r="BK29" s="310"/>
      <c r="BL29" s="672">
        <f t="shared" si="99"/>
        <v>0</v>
      </c>
      <c r="BM29" s="673">
        <f t="shared" si="100"/>
        <v>0</v>
      </c>
      <c r="BR29" s="234">
        <f t="shared" si="101"/>
        <v>1</v>
      </c>
      <c r="BS29" s="234">
        <f t="shared" si="102"/>
        <v>0</v>
      </c>
      <c r="BT29" s="234">
        <f t="shared" si="103"/>
        <v>0</v>
      </c>
      <c r="BU29" s="234">
        <f t="shared" si="104"/>
        <v>0</v>
      </c>
      <c r="BV29" s="234">
        <f t="shared" si="105"/>
        <v>0</v>
      </c>
      <c r="BW29" s="234">
        <f t="shared" si="106"/>
        <v>0</v>
      </c>
      <c r="BX29" s="234">
        <f t="shared" si="107"/>
        <v>0</v>
      </c>
      <c r="BY29" s="234">
        <f t="shared" si="108"/>
        <v>0</v>
      </c>
    </row>
    <row r="30" spans="1:77" ht="114" customHeight="1" thickBot="1">
      <c r="B30" s="285" t="s">
        <v>111</v>
      </c>
      <c r="C30" s="167" t="s">
        <v>112</v>
      </c>
      <c r="D30" s="591">
        <f>'ODD 3'!D15</f>
        <v>0</v>
      </c>
      <c r="E30" s="592">
        <f>'ODD 3'!E15</f>
        <v>0</v>
      </c>
      <c r="F30" s="161">
        <f>'ODD 3'!F15</f>
        <v>0</v>
      </c>
      <c r="G30" s="161">
        <f>'ODD 3'!G15</f>
        <v>0</v>
      </c>
      <c r="H30" s="162">
        <f>'ODD 3'!H15</f>
        <v>0</v>
      </c>
      <c r="I30" s="162">
        <f>'ODD 3'!I15</f>
        <v>0</v>
      </c>
      <c r="J30" s="280">
        <f t="shared" si="109"/>
        <v>0</v>
      </c>
      <c r="K30" s="281">
        <f t="shared" si="87"/>
        <v>0</v>
      </c>
      <c r="L30" s="281" t="b">
        <f t="shared" si="110"/>
        <v>0</v>
      </c>
      <c r="M30" s="281" t="b">
        <f t="shared" si="111"/>
        <v>0</v>
      </c>
      <c r="N30" s="281" t="b">
        <f t="shared" si="112"/>
        <v>0</v>
      </c>
      <c r="O30" s="281" t="b">
        <f t="shared" si="113"/>
        <v>0</v>
      </c>
      <c r="P30" s="281" t="b">
        <f t="shared" si="114"/>
        <v>0</v>
      </c>
      <c r="Q30" s="281" t="b">
        <f t="shared" si="115"/>
        <v>0</v>
      </c>
      <c r="R30" s="281" t="b">
        <f t="shared" si="116"/>
        <v>0</v>
      </c>
      <c r="S30" s="282">
        <f t="shared" si="88"/>
        <v>0</v>
      </c>
      <c r="T30" s="283">
        <f t="shared" si="89"/>
        <v>0</v>
      </c>
      <c r="U30" s="284">
        <f t="shared" si="90"/>
        <v>0</v>
      </c>
      <c r="V30" s="281" t="b">
        <f t="shared" si="117"/>
        <v>0</v>
      </c>
      <c r="W30" s="281" t="b">
        <f t="shared" si="118"/>
        <v>0</v>
      </c>
      <c r="X30" s="281" t="b">
        <f t="shared" si="119"/>
        <v>0</v>
      </c>
      <c r="Y30" s="281" t="b">
        <f t="shared" si="120"/>
        <v>0</v>
      </c>
      <c r="Z30" s="647" t="b">
        <f t="shared" si="121"/>
        <v>1</v>
      </c>
      <c r="AA30" s="708" t="str">
        <f>IF(COUNTA(E30:F30:H30)&lt;3,"",(IF(V30=TRUE,$V$3,IF(W30=TRUE,$W$3,IF(X30=TRUE,$X$3,IF(Y30=TRUE,$Y$3,"Non"))))))</f>
        <v>Non</v>
      </c>
      <c r="AB30" s="709" t="b">
        <f t="shared" si="122"/>
        <v>0</v>
      </c>
      <c r="AC30" s="709" t="b">
        <f t="shared" si="123"/>
        <v>0</v>
      </c>
      <c r="AD30" s="709" t="b">
        <f t="shared" si="124"/>
        <v>0</v>
      </c>
      <c r="AE30" s="709" t="b">
        <f t="shared" si="125"/>
        <v>0</v>
      </c>
      <c r="AF30" s="709" t="b">
        <f t="shared" si="126"/>
        <v>0</v>
      </c>
      <c r="AG30" s="710" t="str">
        <f>IF(COUNTA(E30:F30:H30)&lt;3,"",(IF(AB30=TRUE,$AB$3,IF(AC30=TRUE,$AC$3,IF(AD30=TRUE,$AD$3,IF(AE30=TRUE,$AE$3,IF(AF30=TRUE,$AF$3,"Aucune")))))))</f>
        <v>Aucune</v>
      </c>
      <c r="AH30" s="293" t="b">
        <f t="shared" si="35"/>
        <v>0</v>
      </c>
      <c r="AI30" s="293" t="b">
        <f t="shared" si="36"/>
        <v>0</v>
      </c>
      <c r="AJ30" s="293" t="b">
        <f t="shared" si="37"/>
        <v>0</v>
      </c>
      <c r="AK30" s="293" t="b">
        <f t="shared" si="38"/>
        <v>0</v>
      </c>
      <c r="AL30" s="293" t="b">
        <f t="shared" si="39"/>
        <v>0</v>
      </c>
      <c r="AM30" s="293" t="b">
        <f t="shared" si="40"/>
        <v>0</v>
      </c>
      <c r="AN30" s="293" t="b">
        <f t="shared" si="41"/>
        <v>0</v>
      </c>
      <c r="AO30" s="293" t="b">
        <f t="shared" si="42"/>
        <v>0</v>
      </c>
      <c r="AP30" s="293" t="b">
        <f t="shared" si="43"/>
        <v>0</v>
      </c>
      <c r="AQ30" s="293" t="b">
        <f t="shared" si="44"/>
        <v>0</v>
      </c>
      <c r="AR30" s="293" t="b">
        <f t="shared" si="45"/>
        <v>0</v>
      </c>
      <c r="AS30" s="293" t="b">
        <f t="shared" si="46"/>
        <v>0</v>
      </c>
      <c r="AT30" s="293" t="b">
        <f t="shared" si="47"/>
        <v>0</v>
      </c>
      <c r="AU30" s="293" t="b">
        <f t="shared" si="48"/>
        <v>0</v>
      </c>
      <c r="AV30" s="293" t="b">
        <f t="shared" si="49"/>
        <v>0</v>
      </c>
      <c r="AW30" s="293" t="b">
        <f t="shared" si="50"/>
        <v>0</v>
      </c>
      <c r="AX30" s="707" t="str">
        <f>IF(COUNTA(E30:F30:H30)&lt;3,"",(IF(AH30=TRUE,AH$3,IF(AI30=TRUE,AI$3,IF(AJ30=TRUE,AJ$3,IF(AK30=TRUE,AK$3,IF(AL30=TRUE,AL$3,IF(AM30=TRUE,AM$3,IF(AN30=TRUE,AN$3,IF(AO30=TRUE,AO$3,IF(AP30=TRUE,AP$3,IF(AQ30=TRUE,AQ$3,IF(AR30=TRUE,AR$3,IF(AS30=TRUE,AS$3,IF(AT30=TRUE,AT$3,IF(AU30=TRUE,AU$3,IF(AV30=TRUE,AV$3,IF(AW30=TRUE,AW$3,"Aucune"))))))))))))))))))</f>
        <v>Aucune</v>
      </c>
      <c r="AY30" s="574" t="b">
        <f t="shared" si="91"/>
        <v>0</v>
      </c>
      <c r="AZ30" s="281" t="b">
        <f t="shared" si="92"/>
        <v>0</v>
      </c>
      <c r="BA30" s="281" t="b">
        <f t="shared" si="93"/>
        <v>0</v>
      </c>
      <c r="BB30" s="163" t="str">
        <f>IF(COUNTA(E30:F30:H30)&lt;3,"",(IF(AY30=TRUE,$AY$3,IF(AZ30=TRUE,$AZ$3,IF(BA30=TRUE,$BA$3,"Aucune action requise")))))</f>
        <v>Aucune action requise</v>
      </c>
      <c r="BC30" s="281" t="b">
        <f t="shared" si="94"/>
        <v>0</v>
      </c>
      <c r="BD30" s="281" t="b">
        <f t="shared" si="95"/>
        <v>0</v>
      </c>
      <c r="BE30" s="281" t="b">
        <f t="shared" si="96"/>
        <v>0</v>
      </c>
      <c r="BF30" s="281" t="b">
        <f t="shared" si="97"/>
        <v>0</v>
      </c>
      <c r="BG30" s="163" t="str">
        <f>IF(COUNTA(E30:F30:H30)&lt;3,"",(IF(BC30=TRUE,$BC$3,IF(BD30=TRUE,$BD$3,IF(BE30=TRUE,$BE$3,IF(BF30=TRUE,$BF$3,"Aucun"))))))</f>
        <v>Aucun</v>
      </c>
      <c r="BH30" s="164">
        <f t="shared" si="98"/>
        <v>0</v>
      </c>
      <c r="BI30" s="164">
        <f>'ODD 3'!AX15</f>
        <v>0</v>
      </c>
      <c r="BJ30" s="66"/>
      <c r="BK30" s="313"/>
      <c r="BL30" s="676">
        <f t="shared" si="99"/>
        <v>0</v>
      </c>
      <c r="BM30" s="677">
        <f t="shared" si="100"/>
        <v>0</v>
      </c>
      <c r="BR30" s="234">
        <f t="shared" si="101"/>
        <v>1</v>
      </c>
      <c r="BS30" s="234">
        <f t="shared" si="102"/>
        <v>0</v>
      </c>
      <c r="BT30" s="234">
        <f t="shared" si="103"/>
        <v>0</v>
      </c>
      <c r="BU30" s="234">
        <f t="shared" si="104"/>
        <v>0</v>
      </c>
      <c r="BV30" s="234">
        <f t="shared" si="105"/>
        <v>0</v>
      </c>
      <c r="BW30" s="234">
        <f t="shared" si="106"/>
        <v>0</v>
      </c>
      <c r="BX30" s="234">
        <f t="shared" si="107"/>
        <v>0</v>
      </c>
      <c r="BY30" s="234">
        <f t="shared" si="108"/>
        <v>0</v>
      </c>
    </row>
    <row r="31" spans="1:77" ht="114" customHeight="1">
      <c r="B31" s="263" t="s">
        <v>113</v>
      </c>
      <c r="C31" s="168" t="s">
        <v>114</v>
      </c>
      <c r="D31" s="346">
        <f>'ODD 3'!D16</f>
        <v>0</v>
      </c>
      <c r="E31" s="195">
        <f>'ODD 3'!E16</f>
        <v>0</v>
      </c>
      <c r="F31" s="132">
        <f>'ODD 3'!F16</f>
        <v>0</v>
      </c>
      <c r="G31" s="132">
        <f>'ODD 3'!G16</f>
        <v>0</v>
      </c>
      <c r="H31" s="133">
        <f>'ODD 3'!H16</f>
        <v>0</v>
      </c>
      <c r="I31" s="133">
        <f>'ODD 3'!I16</f>
        <v>0</v>
      </c>
      <c r="J31" s="249">
        <f t="shared" si="109"/>
        <v>0</v>
      </c>
      <c r="K31" s="250">
        <f t="shared" si="87"/>
        <v>0</v>
      </c>
      <c r="L31" s="250" t="b">
        <f t="shared" si="110"/>
        <v>0</v>
      </c>
      <c r="M31" s="250" t="b">
        <f t="shared" si="111"/>
        <v>0</v>
      </c>
      <c r="N31" s="250" t="b">
        <f t="shared" si="112"/>
        <v>0</v>
      </c>
      <c r="O31" s="250" t="b">
        <f t="shared" si="113"/>
        <v>0</v>
      </c>
      <c r="P31" s="250" t="b">
        <f t="shared" si="114"/>
        <v>0</v>
      </c>
      <c r="Q31" s="250" t="b">
        <f t="shared" si="115"/>
        <v>0</v>
      </c>
      <c r="R31" s="250" t="b">
        <f t="shared" si="116"/>
        <v>0</v>
      </c>
      <c r="S31" s="251">
        <f t="shared" si="88"/>
        <v>0</v>
      </c>
      <c r="T31" s="252">
        <f t="shared" si="89"/>
        <v>0</v>
      </c>
      <c r="U31" s="253">
        <f t="shared" si="90"/>
        <v>0</v>
      </c>
      <c r="V31" s="250" t="b">
        <f t="shared" si="117"/>
        <v>0</v>
      </c>
      <c r="W31" s="250" t="b">
        <f t="shared" si="118"/>
        <v>0</v>
      </c>
      <c r="X31" s="250" t="b">
        <f t="shared" si="119"/>
        <v>0</v>
      </c>
      <c r="Y31" s="250" t="b">
        <f t="shared" si="120"/>
        <v>0</v>
      </c>
      <c r="Z31" s="636" t="b">
        <f t="shared" si="121"/>
        <v>1</v>
      </c>
      <c r="AA31" s="654" t="str">
        <f>IF(COUNTA(E31:F31:H31)&lt;3,"",(IF(V31=TRUE,$V$3,IF(W31=TRUE,$W$3,IF(X31=TRUE,$X$3,IF(Y31=TRUE,$Y$3,"Non"))))))</f>
        <v>Non</v>
      </c>
      <c r="AB31" s="324" t="b">
        <f t="shared" si="122"/>
        <v>0</v>
      </c>
      <c r="AC31" s="324" t="b">
        <f t="shared" si="123"/>
        <v>0</v>
      </c>
      <c r="AD31" s="324" t="b">
        <f t="shared" si="124"/>
        <v>0</v>
      </c>
      <c r="AE31" s="324" t="b">
        <f t="shared" si="125"/>
        <v>0</v>
      </c>
      <c r="AF31" s="324" t="b">
        <f t="shared" si="126"/>
        <v>0</v>
      </c>
      <c r="AG31" s="328" t="str">
        <f>IF(COUNTA(E31:F31:H31)&lt;3,"",(IF(AB31=TRUE,$AB$3,IF(AC31=TRUE,$AC$3,IF(AD31=TRUE,$AD$3,IF(AE31=TRUE,$AE$3,IF(AF31=TRUE,$AF$3,"Aucune")))))))</f>
        <v>Aucune</v>
      </c>
      <c r="AH31" s="229" t="b">
        <f t="shared" si="35"/>
        <v>0</v>
      </c>
      <c r="AI31" s="229" t="b">
        <f t="shared" si="36"/>
        <v>0</v>
      </c>
      <c r="AJ31" s="229" t="b">
        <f t="shared" si="37"/>
        <v>0</v>
      </c>
      <c r="AK31" s="229" t="b">
        <f t="shared" si="38"/>
        <v>0</v>
      </c>
      <c r="AL31" s="229" t="b">
        <f t="shared" si="39"/>
        <v>0</v>
      </c>
      <c r="AM31" s="229" t="b">
        <f t="shared" si="40"/>
        <v>0</v>
      </c>
      <c r="AN31" s="229" t="b">
        <f t="shared" si="41"/>
        <v>0</v>
      </c>
      <c r="AO31" s="229" t="b">
        <f t="shared" si="42"/>
        <v>0</v>
      </c>
      <c r="AP31" s="229" t="b">
        <f t="shared" si="43"/>
        <v>0</v>
      </c>
      <c r="AQ31" s="229" t="b">
        <f t="shared" si="44"/>
        <v>0</v>
      </c>
      <c r="AR31" s="229" t="b">
        <f t="shared" si="45"/>
        <v>0</v>
      </c>
      <c r="AS31" s="229" t="b">
        <f t="shared" si="46"/>
        <v>0</v>
      </c>
      <c r="AT31" s="229" t="b">
        <f t="shared" si="47"/>
        <v>0</v>
      </c>
      <c r="AU31" s="229" t="b">
        <f t="shared" si="48"/>
        <v>0</v>
      </c>
      <c r="AV31" s="229" t="b">
        <f t="shared" si="49"/>
        <v>0</v>
      </c>
      <c r="AW31" s="229" t="b">
        <f t="shared" si="50"/>
        <v>0</v>
      </c>
      <c r="AX31" s="608" t="str">
        <f>IF(COUNTA(E31:F31:H31)&lt;3,"",(IF(AH31=TRUE,AH$3,IF(AI31=TRUE,AI$3,IF(AJ31=TRUE,AJ$3,IF(AK31=TRUE,AK$3,IF(AL31=TRUE,AL$3,IF(AM31=TRUE,AM$3,IF(AN31=TRUE,AN$3,IF(AO31=TRUE,AO$3,IF(AP31=TRUE,AP$3,IF(AQ31=TRUE,AQ$3,IF(AR31=TRUE,AR$3,IF(AS31=TRUE,AS$3,IF(AT31=TRUE,AT$3,IF(AU31=TRUE,AU$3,IF(AV31=TRUE,AV$3,IF(AW31=TRUE,AW$3,"Aucune"))))))))))))))))))</f>
        <v>Aucune</v>
      </c>
      <c r="AY31" s="563" t="b">
        <f t="shared" si="91"/>
        <v>0</v>
      </c>
      <c r="AZ31" s="250" t="b">
        <f t="shared" si="92"/>
        <v>0</v>
      </c>
      <c r="BA31" s="250" t="b">
        <f t="shared" si="93"/>
        <v>0</v>
      </c>
      <c r="BB31" s="134" t="str">
        <f>IF(COUNTA(E31:F31:H31)&lt;3,"",(IF(AY31=TRUE,$AY$3,IF(AZ31=TRUE,$AZ$3,IF(BA31=TRUE,$BA$3,"Aucune action requise")))))</f>
        <v>Aucune action requise</v>
      </c>
      <c r="BC31" s="250" t="b">
        <f t="shared" si="94"/>
        <v>0</v>
      </c>
      <c r="BD31" s="250" t="b">
        <f t="shared" si="95"/>
        <v>0</v>
      </c>
      <c r="BE31" s="250" t="b">
        <f t="shared" si="96"/>
        <v>0</v>
      </c>
      <c r="BF31" s="250" t="b">
        <f t="shared" si="97"/>
        <v>0</v>
      </c>
      <c r="BG31" s="553" t="str">
        <f>IF(COUNTA(E31:F31:H31)&lt;3,"",(IF(BC31=TRUE,$BC$3,IF(BD31=TRUE,$BD$3,IF(BE31=TRUE,$BE$3,IF(BF31=TRUE,$BF$3,"Aucun"))))))</f>
        <v>Aucun</v>
      </c>
      <c r="BH31" s="560">
        <f t="shared" si="98"/>
        <v>0</v>
      </c>
      <c r="BI31" s="135">
        <f>'ODD 3'!AX16</f>
        <v>0</v>
      </c>
      <c r="BJ31" s="36"/>
      <c r="BK31" s="308"/>
      <c r="BL31" s="666">
        <f t="shared" si="99"/>
        <v>0</v>
      </c>
      <c r="BM31" s="667">
        <f t="shared" si="100"/>
        <v>0</v>
      </c>
      <c r="BR31" s="234">
        <f t="shared" si="101"/>
        <v>1</v>
      </c>
      <c r="BS31" s="234">
        <f t="shared" si="102"/>
        <v>0</v>
      </c>
      <c r="BT31" s="234">
        <f t="shared" si="103"/>
        <v>0</v>
      </c>
      <c r="BU31" s="234">
        <f t="shared" si="104"/>
        <v>0</v>
      </c>
      <c r="BV31" s="234">
        <f t="shared" si="105"/>
        <v>0</v>
      </c>
      <c r="BW31" s="234">
        <f t="shared" si="106"/>
        <v>0</v>
      </c>
      <c r="BX31" s="234">
        <f t="shared" si="107"/>
        <v>0</v>
      </c>
      <c r="BY31" s="234">
        <f t="shared" si="108"/>
        <v>0</v>
      </c>
    </row>
    <row r="32" spans="1:77" ht="140.44999999999999">
      <c r="B32" s="264" t="s">
        <v>115</v>
      </c>
      <c r="C32" s="160" t="s">
        <v>116</v>
      </c>
      <c r="D32" s="590">
        <f>'ODD 3'!D17</f>
        <v>0</v>
      </c>
      <c r="E32" s="174">
        <f>'ODD 3'!E17</f>
        <v>0</v>
      </c>
      <c r="F32" s="124">
        <f>'ODD 3'!F17</f>
        <v>0</v>
      </c>
      <c r="G32" s="124">
        <f>'ODD 3'!G17</f>
        <v>0</v>
      </c>
      <c r="H32" s="125">
        <f>'ODD 3'!H17</f>
        <v>0</v>
      </c>
      <c r="I32" s="125">
        <f>'ODD 3'!I17</f>
        <v>0</v>
      </c>
      <c r="J32" s="126">
        <f t="shared" si="109"/>
        <v>0</v>
      </c>
      <c r="K32" s="265">
        <f t="shared" si="87"/>
        <v>0</v>
      </c>
      <c r="L32" s="265" t="b">
        <f t="shared" si="110"/>
        <v>0</v>
      </c>
      <c r="M32" s="265" t="b">
        <f t="shared" si="111"/>
        <v>0</v>
      </c>
      <c r="N32" s="265" t="b">
        <f t="shared" si="112"/>
        <v>0</v>
      </c>
      <c r="O32" s="265" t="b">
        <f t="shared" si="113"/>
        <v>0</v>
      </c>
      <c r="P32" s="265" t="b">
        <f t="shared" si="114"/>
        <v>0</v>
      </c>
      <c r="Q32" s="265" t="b">
        <f t="shared" si="115"/>
        <v>0</v>
      </c>
      <c r="R32" s="265" t="b">
        <f t="shared" si="116"/>
        <v>0</v>
      </c>
      <c r="S32" s="266">
        <f t="shared" si="88"/>
        <v>0</v>
      </c>
      <c r="T32" s="267">
        <f t="shared" si="89"/>
        <v>0</v>
      </c>
      <c r="U32" s="241">
        <f t="shared" si="90"/>
        <v>0</v>
      </c>
      <c r="V32" s="265" t="b">
        <f t="shared" si="117"/>
        <v>0</v>
      </c>
      <c r="W32" s="265" t="b">
        <f t="shared" si="118"/>
        <v>0</v>
      </c>
      <c r="X32" s="265" t="b">
        <f t="shared" si="119"/>
        <v>0</v>
      </c>
      <c r="Y32" s="265" t="b">
        <f t="shared" si="120"/>
        <v>0</v>
      </c>
      <c r="Z32" s="644" t="b">
        <f t="shared" si="121"/>
        <v>1</v>
      </c>
      <c r="AA32" s="646" t="str">
        <f>IF(COUNTA(E32:F32:H32)&lt;3,"",(IF(V32=TRUE,$V$3,IF(W32=TRUE,$W$3,IF(X32=TRUE,$X$3,IF(Y32=TRUE,$Y$3,"Non"))))))</f>
        <v>Non</v>
      </c>
      <c r="AB32" s="265" t="b">
        <f t="shared" si="122"/>
        <v>0</v>
      </c>
      <c r="AC32" s="265" t="b">
        <f t="shared" si="123"/>
        <v>0</v>
      </c>
      <c r="AD32" s="265" t="b">
        <f t="shared" si="124"/>
        <v>0</v>
      </c>
      <c r="AE32" s="265" t="b">
        <f t="shared" si="125"/>
        <v>0</v>
      </c>
      <c r="AF32" s="265" t="b">
        <f t="shared" si="126"/>
        <v>0</v>
      </c>
      <c r="AG32" s="144" t="str">
        <f>IF(COUNTA(E32:F32:H32)&lt;3,"",(IF(AB32=TRUE,$AB$3,IF(AC32=TRUE,$AC$3,IF(AD32=TRUE,$AD$3,IF(AE32=TRUE,$AE$3,IF(AF32=TRUE,$AF$3,"Aucune")))))))</f>
        <v>Aucune</v>
      </c>
      <c r="AH32" s="237" t="b">
        <f t="shared" si="35"/>
        <v>0</v>
      </c>
      <c r="AI32" s="237" t="b">
        <f t="shared" si="36"/>
        <v>0</v>
      </c>
      <c r="AJ32" s="237" t="b">
        <f t="shared" si="37"/>
        <v>0</v>
      </c>
      <c r="AK32" s="237" t="b">
        <f t="shared" si="38"/>
        <v>0</v>
      </c>
      <c r="AL32" s="237" t="b">
        <f t="shared" si="39"/>
        <v>0</v>
      </c>
      <c r="AM32" s="237" t="b">
        <f t="shared" si="40"/>
        <v>0</v>
      </c>
      <c r="AN32" s="237" t="b">
        <f t="shared" si="41"/>
        <v>0</v>
      </c>
      <c r="AO32" s="237" t="b">
        <f t="shared" si="42"/>
        <v>0</v>
      </c>
      <c r="AP32" s="237" t="b">
        <f t="shared" si="43"/>
        <v>0</v>
      </c>
      <c r="AQ32" s="237" t="b">
        <f t="shared" si="44"/>
        <v>0</v>
      </c>
      <c r="AR32" s="237" t="b">
        <f t="shared" si="45"/>
        <v>0</v>
      </c>
      <c r="AS32" s="237" t="b">
        <f t="shared" si="46"/>
        <v>0</v>
      </c>
      <c r="AT32" s="237" t="b">
        <f t="shared" si="47"/>
        <v>0</v>
      </c>
      <c r="AU32" s="237" t="b">
        <f t="shared" si="48"/>
        <v>0</v>
      </c>
      <c r="AV32" s="237" t="b">
        <f t="shared" si="49"/>
        <v>0</v>
      </c>
      <c r="AW32" s="237" t="b">
        <f t="shared" si="50"/>
        <v>0</v>
      </c>
      <c r="AX32" s="567" t="str">
        <f>IF(COUNTA(E32:F32:H32)&lt;3,"",(IF(AH32=TRUE,AH$3,IF(AI32=TRUE,AI$3,IF(AJ32=TRUE,AJ$3,IF(AK32=TRUE,AK$3,IF(AL32=TRUE,AL$3,IF(AM32=TRUE,AM$3,IF(AN32=TRUE,AN$3,IF(AO32=TRUE,AO$3,IF(AP32=TRUE,AP$3,IF(AQ32=TRUE,AQ$3,IF(AR32=TRUE,AR$3,IF(AS32=TRUE,AS$3,IF(AT32=TRUE,AT$3,IF(AU32=TRUE,AU$3,IF(AV32=TRUE,AV$3,IF(AW32=TRUE,AW$3,"Aucune"))))))))))))))))))</f>
        <v>Aucune</v>
      </c>
      <c r="AY32" s="564" t="b">
        <f t="shared" si="91"/>
        <v>0</v>
      </c>
      <c r="AZ32" s="265" t="b">
        <f t="shared" si="92"/>
        <v>0</v>
      </c>
      <c r="BA32" s="265" t="b">
        <f t="shared" si="93"/>
        <v>0</v>
      </c>
      <c r="BB32" s="144" t="str">
        <f>IF(COUNTA(E32:F32:H32)&lt;3,"",(IF(AY32=TRUE,$AY$3,IF(AZ32=TRUE,$AZ$3,IF(BA32=TRUE,$BA$3,"Aucune action requise")))))</f>
        <v>Aucune action requise</v>
      </c>
      <c r="BC32" s="265" t="b">
        <f t="shared" si="94"/>
        <v>0</v>
      </c>
      <c r="BD32" s="265" t="b">
        <f t="shared" si="95"/>
        <v>0</v>
      </c>
      <c r="BE32" s="265" t="b">
        <f t="shared" si="96"/>
        <v>0</v>
      </c>
      <c r="BF32" s="265" t="b">
        <f t="shared" si="97"/>
        <v>0</v>
      </c>
      <c r="BG32" s="571" t="str">
        <f>IF(COUNTA(E32:F32:H32)&lt;3,"",(IF(BC32=TRUE,$BC$3,IF(BD32=TRUE,$BD$3,IF(BE32=TRUE,$BE$3,IF(BF32=TRUE,$BF$3,"Aucun"))))))</f>
        <v>Aucun</v>
      </c>
      <c r="BH32" s="573">
        <f t="shared" si="98"/>
        <v>0</v>
      </c>
      <c r="BI32" s="145">
        <f>'ODD 3'!AX17</f>
        <v>0</v>
      </c>
      <c r="BJ32" s="37"/>
      <c r="BK32" s="310"/>
      <c r="BL32" s="672">
        <f t="shared" si="99"/>
        <v>0</v>
      </c>
      <c r="BM32" s="673">
        <f t="shared" si="100"/>
        <v>0</v>
      </c>
      <c r="BR32" s="234">
        <f t="shared" si="101"/>
        <v>1</v>
      </c>
      <c r="BS32" s="234">
        <f t="shared" si="102"/>
        <v>0</v>
      </c>
      <c r="BT32" s="234">
        <f t="shared" si="103"/>
        <v>0</v>
      </c>
      <c r="BU32" s="234">
        <f t="shared" si="104"/>
        <v>0</v>
      </c>
      <c r="BV32" s="234">
        <f t="shared" si="105"/>
        <v>0</v>
      </c>
      <c r="BW32" s="234">
        <f t="shared" si="106"/>
        <v>0</v>
      </c>
      <c r="BX32" s="234">
        <f t="shared" si="107"/>
        <v>0</v>
      </c>
      <c r="BY32" s="234">
        <f t="shared" si="108"/>
        <v>0</v>
      </c>
    </row>
    <row r="33" spans="1:77" ht="114" customHeight="1">
      <c r="B33" s="264" t="s">
        <v>117</v>
      </c>
      <c r="C33" s="160" t="s">
        <v>118</v>
      </c>
      <c r="D33" s="590">
        <f>'ODD 3'!D18</f>
        <v>0</v>
      </c>
      <c r="E33" s="174">
        <f>'ODD 3'!E18</f>
        <v>0</v>
      </c>
      <c r="F33" s="124">
        <f>'ODD 3'!F18</f>
        <v>0</v>
      </c>
      <c r="G33" s="124">
        <f>'ODD 3'!G18</f>
        <v>0</v>
      </c>
      <c r="H33" s="125">
        <f>'ODD 3'!H18</f>
        <v>0</v>
      </c>
      <c r="I33" s="125">
        <f>'ODD 3'!I18</f>
        <v>0</v>
      </c>
      <c r="J33" s="126">
        <f t="shared" si="109"/>
        <v>0</v>
      </c>
      <c r="K33" s="265">
        <f t="shared" si="87"/>
        <v>0</v>
      </c>
      <c r="L33" s="265" t="b">
        <f t="shared" si="110"/>
        <v>0</v>
      </c>
      <c r="M33" s="265" t="b">
        <f t="shared" si="111"/>
        <v>0</v>
      </c>
      <c r="N33" s="265" t="b">
        <f t="shared" si="112"/>
        <v>0</v>
      </c>
      <c r="O33" s="265" t="b">
        <f t="shared" si="113"/>
        <v>0</v>
      </c>
      <c r="P33" s="265" t="b">
        <f t="shared" si="114"/>
        <v>0</v>
      </c>
      <c r="Q33" s="265" t="b">
        <f t="shared" si="115"/>
        <v>0</v>
      </c>
      <c r="R33" s="265" t="b">
        <f t="shared" si="116"/>
        <v>0</v>
      </c>
      <c r="S33" s="266">
        <f t="shared" si="88"/>
        <v>0</v>
      </c>
      <c r="T33" s="267">
        <f t="shared" si="89"/>
        <v>0</v>
      </c>
      <c r="U33" s="241">
        <f t="shared" si="90"/>
        <v>0</v>
      </c>
      <c r="V33" s="265" t="b">
        <f t="shared" si="117"/>
        <v>0</v>
      </c>
      <c r="W33" s="265" t="b">
        <f t="shared" si="118"/>
        <v>0</v>
      </c>
      <c r="X33" s="265" t="b">
        <f t="shared" si="119"/>
        <v>0</v>
      </c>
      <c r="Y33" s="265" t="b">
        <f t="shared" si="120"/>
        <v>0</v>
      </c>
      <c r="Z33" s="644" t="b">
        <f t="shared" si="121"/>
        <v>1</v>
      </c>
      <c r="AA33" s="646" t="str">
        <f>IF(COUNTA(E33:F33:H33)&lt;3,"",(IF(V33=TRUE,$V$3,IF(W33=TRUE,$W$3,IF(X33=TRUE,$X$3,IF(Y33=TRUE,$Y$3,"Non"))))))</f>
        <v>Non</v>
      </c>
      <c r="AB33" s="265" t="b">
        <f t="shared" si="122"/>
        <v>0</v>
      </c>
      <c r="AC33" s="265" t="b">
        <f t="shared" si="123"/>
        <v>0</v>
      </c>
      <c r="AD33" s="265" t="b">
        <f t="shared" si="124"/>
        <v>0</v>
      </c>
      <c r="AE33" s="265" t="b">
        <f t="shared" si="125"/>
        <v>0</v>
      </c>
      <c r="AF33" s="265" t="b">
        <f t="shared" si="126"/>
        <v>0</v>
      </c>
      <c r="AG33" s="144" t="str">
        <f>IF(COUNTA(E33:F33:H33)&lt;3,"",(IF(AB33=TRUE,$AB$3,IF(AC33=TRUE,$AC$3,IF(AD33=TRUE,$AD$3,IF(AE33=TRUE,$AE$3,IF(AF33=TRUE,$AF$3,"Aucune")))))))</f>
        <v>Aucune</v>
      </c>
      <c r="AH33" s="237" t="b">
        <f t="shared" si="35"/>
        <v>0</v>
      </c>
      <c r="AI33" s="237" t="b">
        <f t="shared" si="36"/>
        <v>0</v>
      </c>
      <c r="AJ33" s="237" t="b">
        <f t="shared" si="37"/>
        <v>0</v>
      </c>
      <c r="AK33" s="237" t="b">
        <f t="shared" si="38"/>
        <v>0</v>
      </c>
      <c r="AL33" s="237" t="b">
        <f t="shared" si="39"/>
        <v>0</v>
      </c>
      <c r="AM33" s="237" t="b">
        <f t="shared" si="40"/>
        <v>0</v>
      </c>
      <c r="AN33" s="237" t="b">
        <f t="shared" si="41"/>
        <v>0</v>
      </c>
      <c r="AO33" s="237" t="b">
        <f t="shared" si="42"/>
        <v>0</v>
      </c>
      <c r="AP33" s="237" t="b">
        <f t="shared" si="43"/>
        <v>0</v>
      </c>
      <c r="AQ33" s="237" t="b">
        <f t="shared" si="44"/>
        <v>0</v>
      </c>
      <c r="AR33" s="237" t="b">
        <f t="shared" si="45"/>
        <v>0</v>
      </c>
      <c r="AS33" s="237" t="b">
        <f t="shared" si="46"/>
        <v>0</v>
      </c>
      <c r="AT33" s="237" t="b">
        <f t="shared" si="47"/>
        <v>0</v>
      </c>
      <c r="AU33" s="237" t="b">
        <f t="shared" si="48"/>
        <v>0</v>
      </c>
      <c r="AV33" s="237" t="b">
        <f t="shared" si="49"/>
        <v>0</v>
      </c>
      <c r="AW33" s="237" t="b">
        <f t="shared" si="50"/>
        <v>0</v>
      </c>
      <c r="AX33" s="567" t="str">
        <f>IF(COUNTA(E33:F33:H33)&lt;3,"",(IF(AH33=TRUE,AH$3,IF(AI33=TRUE,AI$3,IF(AJ33=TRUE,AJ$3,IF(AK33=TRUE,AK$3,IF(AL33=TRUE,AL$3,IF(AM33=TRUE,AM$3,IF(AN33=TRUE,AN$3,IF(AO33=TRUE,AO$3,IF(AP33=TRUE,AP$3,IF(AQ33=TRUE,AQ$3,IF(AR33=TRUE,AR$3,IF(AS33=TRUE,AS$3,IF(AT33=TRUE,AT$3,IF(AU33=TRUE,AU$3,IF(AV33=TRUE,AV$3,IF(AW33=TRUE,AW$3,"Aucune"))))))))))))))))))</f>
        <v>Aucune</v>
      </c>
      <c r="AY33" s="564" t="b">
        <f t="shared" si="91"/>
        <v>0</v>
      </c>
      <c r="AZ33" s="265" t="b">
        <f t="shared" si="92"/>
        <v>0</v>
      </c>
      <c r="BA33" s="265" t="b">
        <f t="shared" si="93"/>
        <v>0</v>
      </c>
      <c r="BB33" s="144" t="str">
        <f>IF(COUNTA(E33:F33:H33)&lt;3,"",(IF(AY33=TRUE,$AY$3,IF(AZ33=TRUE,$AZ$3,IF(BA33=TRUE,$BA$3,"Aucune action requise")))))</f>
        <v>Aucune action requise</v>
      </c>
      <c r="BC33" s="265" t="b">
        <f t="shared" si="94"/>
        <v>0</v>
      </c>
      <c r="BD33" s="265" t="b">
        <f t="shared" si="95"/>
        <v>0</v>
      </c>
      <c r="BE33" s="265" t="b">
        <f t="shared" si="96"/>
        <v>0</v>
      </c>
      <c r="BF33" s="265" t="b">
        <f t="shared" si="97"/>
        <v>0</v>
      </c>
      <c r="BG33" s="571" t="str">
        <f>IF(COUNTA(E33:F33:H33)&lt;3,"",(IF(BC33=TRUE,$BC$3,IF(BD33=TRUE,$BD$3,IF(BE33=TRUE,$BE$3,IF(BF33=TRUE,$BF$3,"Aucun"))))))</f>
        <v>Aucun</v>
      </c>
      <c r="BH33" s="573">
        <f t="shared" si="98"/>
        <v>0</v>
      </c>
      <c r="BI33" s="145">
        <f>'ODD 3'!AX18</f>
        <v>0</v>
      </c>
      <c r="BJ33" s="37"/>
      <c r="BK33" s="310"/>
      <c r="BL33" s="672">
        <f t="shared" si="99"/>
        <v>0</v>
      </c>
      <c r="BM33" s="673">
        <f t="shared" si="100"/>
        <v>0</v>
      </c>
      <c r="BR33" s="234">
        <f t="shared" si="101"/>
        <v>1</v>
      </c>
      <c r="BS33" s="234">
        <f t="shared" si="102"/>
        <v>0</v>
      </c>
      <c r="BT33" s="234">
        <f t="shared" si="103"/>
        <v>0</v>
      </c>
      <c r="BU33" s="234">
        <f t="shared" si="104"/>
        <v>0</v>
      </c>
      <c r="BV33" s="234">
        <f t="shared" si="105"/>
        <v>0</v>
      </c>
      <c r="BW33" s="234">
        <f t="shared" si="106"/>
        <v>0</v>
      </c>
      <c r="BX33" s="234">
        <f t="shared" si="107"/>
        <v>0</v>
      </c>
      <c r="BY33" s="234">
        <f t="shared" si="108"/>
        <v>0</v>
      </c>
    </row>
    <row r="34" spans="1:77" ht="114" customHeight="1" thickBot="1">
      <c r="B34" s="262" t="s">
        <v>119</v>
      </c>
      <c r="C34" s="340" t="s">
        <v>120</v>
      </c>
      <c r="D34" s="345">
        <f>'ODD 3'!D19</f>
        <v>0</v>
      </c>
      <c r="E34" s="183">
        <f>'ODD 3'!E19</f>
        <v>0</v>
      </c>
      <c r="F34" s="148">
        <f>'ODD 3'!F19</f>
        <v>0</v>
      </c>
      <c r="G34" s="148">
        <f>'ODD 3'!G19</f>
        <v>0</v>
      </c>
      <c r="H34" s="149">
        <f>'ODD 3'!H19</f>
        <v>0</v>
      </c>
      <c r="I34" s="149">
        <f>'ODD 3'!I19</f>
        <v>0</v>
      </c>
      <c r="J34" s="269">
        <f t="shared" si="109"/>
        <v>0</v>
      </c>
      <c r="K34" s="270">
        <f t="shared" si="87"/>
        <v>0</v>
      </c>
      <c r="L34" s="270" t="b">
        <f t="shared" si="110"/>
        <v>0</v>
      </c>
      <c r="M34" s="270" t="b">
        <f t="shared" si="111"/>
        <v>0</v>
      </c>
      <c r="N34" s="270" t="b">
        <f t="shared" si="112"/>
        <v>0</v>
      </c>
      <c r="O34" s="270" t="b">
        <f t="shared" si="113"/>
        <v>0</v>
      </c>
      <c r="P34" s="270" t="b">
        <f t="shared" si="114"/>
        <v>0</v>
      </c>
      <c r="Q34" s="270" t="b">
        <f t="shared" si="115"/>
        <v>0</v>
      </c>
      <c r="R34" s="270" t="b">
        <f t="shared" si="116"/>
        <v>0</v>
      </c>
      <c r="S34" s="271">
        <f t="shared" si="88"/>
        <v>0</v>
      </c>
      <c r="T34" s="272">
        <f t="shared" si="89"/>
        <v>0</v>
      </c>
      <c r="U34" s="273">
        <f t="shared" si="90"/>
        <v>0</v>
      </c>
      <c r="V34" s="270" t="b">
        <f t="shared" si="117"/>
        <v>0</v>
      </c>
      <c r="W34" s="270" t="b">
        <f t="shared" si="118"/>
        <v>0</v>
      </c>
      <c r="X34" s="270" t="b">
        <f t="shared" si="119"/>
        <v>0</v>
      </c>
      <c r="Y34" s="270" t="b">
        <f t="shared" si="120"/>
        <v>0</v>
      </c>
      <c r="Z34" s="637" t="b">
        <f t="shared" si="121"/>
        <v>1</v>
      </c>
      <c r="AA34" s="642" t="str">
        <f>IF(COUNTA(E34:F34:H34)&lt;3,"",(IF(V34=TRUE,$V$3,IF(W34=TRUE,$W$3,IF(X34=TRUE,$X$3,IF(Y34=TRUE,$Y$3,"Non"))))))</f>
        <v>Non</v>
      </c>
      <c r="AB34" s="270" t="b">
        <f t="shared" si="122"/>
        <v>0</v>
      </c>
      <c r="AC34" s="270" t="b">
        <f t="shared" si="123"/>
        <v>0</v>
      </c>
      <c r="AD34" s="270" t="b">
        <f t="shared" si="124"/>
        <v>0</v>
      </c>
      <c r="AE34" s="270" t="b">
        <f t="shared" si="125"/>
        <v>0</v>
      </c>
      <c r="AF34" s="270" t="b">
        <f t="shared" si="126"/>
        <v>0</v>
      </c>
      <c r="AG34" s="150" t="str">
        <f>IF(COUNTA(E34:F34:H34)&lt;3,"",(IF(AB34=TRUE,$AB$3,IF(AC34=TRUE,$AC$3,IF(AD34=TRUE,$AD$3,IF(AE34=TRUE,$AE$3,IF(AF34=TRUE,$AF$3,"Aucune")))))))</f>
        <v>Aucune</v>
      </c>
      <c r="AH34" s="237" t="b">
        <f t="shared" si="35"/>
        <v>0</v>
      </c>
      <c r="AI34" s="237" t="b">
        <f t="shared" si="36"/>
        <v>0</v>
      </c>
      <c r="AJ34" s="237" t="b">
        <f t="shared" si="37"/>
        <v>0</v>
      </c>
      <c r="AK34" s="237" t="b">
        <f t="shared" si="38"/>
        <v>0</v>
      </c>
      <c r="AL34" s="237" t="b">
        <f t="shared" si="39"/>
        <v>0</v>
      </c>
      <c r="AM34" s="237" t="b">
        <f t="shared" si="40"/>
        <v>0</v>
      </c>
      <c r="AN34" s="237" t="b">
        <f t="shared" si="41"/>
        <v>0</v>
      </c>
      <c r="AO34" s="237" t="b">
        <f t="shared" si="42"/>
        <v>0</v>
      </c>
      <c r="AP34" s="237" t="b">
        <f t="shared" si="43"/>
        <v>0</v>
      </c>
      <c r="AQ34" s="237" t="b">
        <f t="shared" si="44"/>
        <v>0</v>
      </c>
      <c r="AR34" s="237" t="b">
        <f t="shared" si="45"/>
        <v>0</v>
      </c>
      <c r="AS34" s="237" t="b">
        <f t="shared" si="46"/>
        <v>0</v>
      </c>
      <c r="AT34" s="237" t="b">
        <f t="shared" si="47"/>
        <v>0</v>
      </c>
      <c r="AU34" s="237" t="b">
        <f t="shared" si="48"/>
        <v>0</v>
      </c>
      <c r="AV34" s="237" t="b">
        <f t="shared" si="49"/>
        <v>0</v>
      </c>
      <c r="AW34" s="237" t="b">
        <f t="shared" si="50"/>
        <v>0</v>
      </c>
      <c r="AX34" s="567" t="str">
        <f>IF(COUNTA(E34:F34:H34)&lt;3,"",(IF(AH34=TRUE,AH$3,IF(AI34=TRUE,AI$3,IF(AJ34=TRUE,AJ$3,IF(AK34=TRUE,AK$3,IF(AL34=TRUE,AL$3,IF(AM34=TRUE,AM$3,IF(AN34=TRUE,AN$3,IF(AO34=TRUE,AO$3,IF(AP34=TRUE,AP$3,IF(AQ34=TRUE,AQ$3,IF(AR34=TRUE,AR$3,IF(AS34=TRUE,AS$3,IF(AT34=TRUE,AT$3,IF(AU34=TRUE,AU$3,IF(AV34=TRUE,AV$3,IF(AW34=TRUE,AW$3,"Aucune"))))))))))))))))))</f>
        <v>Aucune</v>
      </c>
      <c r="AY34" s="562" t="b">
        <f t="shared" si="91"/>
        <v>0</v>
      </c>
      <c r="AZ34" s="256" t="b">
        <f t="shared" si="92"/>
        <v>0</v>
      </c>
      <c r="BA34" s="256" t="b">
        <f t="shared" si="93"/>
        <v>0</v>
      </c>
      <c r="BB34" s="140" t="str">
        <f>IF(COUNTA(E34:F34:H34)&lt;3,"",(IF(AY34=TRUE,$AY$3,IF(AZ34=TRUE,$AZ$3,IF(BA34=TRUE,$BA$3,"Aucune action requise")))))</f>
        <v>Aucune action requise</v>
      </c>
      <c r="BC34" s="256" t="b">
        <f t="shared" si="94"/>
        <v>0</v>
      </c>
      <c r="BD34" s="256" t="b">
        <f t="shared" si="95"/>
        <v>0</v>
      </c>
      <c r="BE34" s="256" t="b">
        <f t="shared" si="96"/>
        <v>0</v>
      </c>
      <c r="BF34" s="256" t="b">
        <f t="shared" si="97"/>
        <v>0</v>
      </c>
      <c r="BG34" s="554" t="str">
        <f>IF(COUNTA(E34:F34:H34)&lt;3,"",(IF(BC34=TRUE,$BC$3,IF(BD34=TRUE,$BD$3,IF(BE34=TRUE,$BE$3,IF(BF34=TRUE,$BF$3,"Aucun"))))))</f>
        <v>Aucun</v>
      </c>
      <c r="BH34" s="561">
        <f t="shared" si="98"/>
        <v>0</v>
      </c>
      <c r="BI34" s="141">
        <f>'ODD 3'!AX19</f>
        <v>0</v>
      </c>
      <c r="BJ34" s="35"/>
      <c r="BK34" s="309"/>
      <c r="BL34" s="668">
        <f t="shared" si="99"/>
        <v>0</v>
      </c>
      <c r="BM34" s="669">
        <f t="shared" si="100"/>
        <v>0</v>
      </c>
      <c r="BR34" s="234">
        <f t="shared" si="101"/>
        <v>1</v>
      </c>
      <c r="BS34" s="234">
        <f t="shared" si="102"/>
        <v>0</v>
      </c>
      <c r="BT34" s="234">
        <f t="shared" si="103"/>
        <v>0</v>
      </c>
      <c r="BU34" s="234">
        <f t="shared" si="104"/>
        <v>0</v>
      </c>
      <c r="BV34" s="234">
        <f t="shared" si="105"/>
        <v>0</v>
      </c>
      <c r="BW34" s="234">
        <f t="shared" si="106"/>
        <v>0</v>
      </c>
      <c r="BX34" s="234">
        <f t="shared" si="107"/>
        <v>0</v>
      </c>
      <c r="BY34" s="234">
        <f t="shared" si="108"/>
        <v>0</v>
      </c>
    </row>
    <row r="35" spans="1:77" s="224" customFormat="1" ht="30.75" customHeight="1" thickBot="1">
      <c r="A35" s="223"/>
      <c r="B35" s="770" t="str">
        <f>'ODD 4'!B2:C2</f>
        <v xml:space="preserve">ODD 4  -   Assurer l’accès de tous à une éducation de qualité, sur un pied d’égalité, et promouvoir les possibilités d’apprentissage tout au long de la vie </v>
      </c>
      <c r="C35" s="771"/>
      <c r="D35" s="771"/>
      <c r="E35" s="771"/>
      <c r="F35" s="771"/>
      <c r="G35" s="771"/>
      <c r="H35" s="771"/>
      <c r="I35" s="771"/>
      <c r="J35" s="771"/>
      <c r="K35" s="771"/>
      <c r="L35" s="771"/>
      <c r="M35" s="771"/>
      <c r="N35" s="771"/>
      <c r="O35" s="771"/>
      <c r="P35" s="771"/>
      <c r="Q35" s="771"/>
      <c r="R35" s="771"/>
      <c r="S35" s="771"/>
      <c r="T35" s="771"/>
      <c r="U35" s="771"/>
      <c r="V35" s="771"/>
      <c r="W35" s="771"/>
      <c r="X35" s="771"/>
      <c r="Y35" s="771"/>
      <c r="Z35" s="771"/>
      <c r="AA35" s="771"/>
      <c r="AB35" s="771"/>
      <c r="AC35" s="771"/>
      <c r="AD35" s="771"/>
      <c r="AE35" s="771"/>
      <c r="AF35" s="771"/>
      <c r="AG35" s="771"/>
      <c r="AH35" s="771"/>
      <c r="AI35" s="771"/>
      <c r="AJ35" s="771"/>
      <c r="AK35" s="771"/>
      <c r="AL35" s="771"/>
      <c r="AM35" s="771"/>
      <c r="AN35" s="771"/>
      <c r="AO35" s="771"/>
      <c r="AP35" s="771"/>
      <c r="AQ35" s="771"/>
      <c r="AR35" s="771"/>
      <c r="AS35" s="771"/>
      <c r="AT35" s="771"/>
      <c r="AU35" s="771"/>
      <c r="AV35" s="771"/>
      <c r="AW35" s="771"/>
      <c r="AX35" s="771"/>
      <c r="AY35" s="771"/>
      <c r="AZ35" s="771"/>
      <c r="BA35" s="771"/>
      <c r="BB35" s="771"/>
      <c r="BC35" s="771"/>
      <c r="BD35" s="771"/>
      <c r="BE35" s="771"/>
      <c r="BF35" s="771"/>
      <c r="BG35" s="771"/>
      <c r="BH35" s="771"/>
      <c r="BI35" s="771"/>
      <c r="BJ35" s="771"/>
      <c r="BK35" s="771"/>
      <c r="BL35" s="771"/>
      <c r="BM35" s="774"/>
      <c r="BO35" s="224" t="str">
        <f>B35</f>
        <v xml:space="preserve">ODD 4  -   Assurer l’accès de tous à une éducation de qualité, sur un pied d’égalité, et promouvoir les possibilités d’apprentissage tout au long de la vie </v>
      </c>
      <c r="BP35" s="224">
        <v>10</v>
      </c>
      <c r="BQ35" s="224">
        <f>BP35-BR35</f>
        <v>0</v>
      </c>
      <c r="BR35" s="225">
        <f>SUM(BR36:BR45)</f>
        <v>10</v>
      </c>
      <c r="BS35" s="225">
        <f t="shared" ref="BS35:BY35" si="127">SUM(BS36:BS45)</f>
        <v>0</v>
      </c>
      <c r="BT35" s="225">
        <f t="shared" si="127"/>
        <v>0</v>
      </c>
      <c r="BU35" s="225">
        <f t="shared" si="127"/>
        <v>0</v>
      </c>
      <c r="BV35" s="225">
        <f t="shared" si="127"/>
        <v>0</v>
      </c>
      <c r="BW35" s="225">
        <f t="shared" si="127"/>
        <v>0</v>
      </c>
      <c r="BX35" s="225">
        <f t="shared" si="127"/>
        <v>0</v>
      </c>
      <c r="BY35" s="225">
        <f t="shared" si="127"/>
        <v>0</v>
      </c>
    </row>
    <row r="36" spans="1:77" s="233" customFormat="1" ht="114" customHeight="1">
      <c r="A36" s="226"/>
      <c r="B36" s="260" t="s">
        <v>122</v>
      </c>
      <c r="C36" s="341" t="s">
        <v>123</v>
      </c>
      <c r="D36" s="593">
        <f>'ODD 4'!D7</f>
        <v>0</v>
      </c>
      <c r="E36" s="170">
        <f>'ODD 4'!E7</f>
        <v>0</v>
      </c>
      <c r="F36" s="154">
        <f>'ODD 4'!F7</f>
        <v>0</v>
      </c>
      <c r="G36" s="154">
        <f>'ODD 4'!G7</f>
        <v>0</v>
      </c>
      <c r="H36" s="155">
        <f>'ODD 4'!H7</f>
        <v>0</v>
      </c>
      <c r="I36" s="155">
        <f>'ODD 4'!I7</f>
        <v>0</v>
      </c>
      <c r="J36" s="275">
        <f>S36</f>
        <v>0</v>
      </c>
      <c r="K36" s="276">
        <f t="shared" ref="K36:K45" si="128">E36*10+F36</f>
        <v>0</v>
      </c>
      <c r="L36" s="276" t="b">
        <f>OR(K36=31)</f>
        <v>0</v>
      </c>
      <c r="M36" s="276" t="b">
        <f>OR(K36=21,K36=32)</f>
        <v>0</v>
      </c>
      <c r="N36" s="276" t="b">
        <f>OR(K36=22,K36=33)</f>
        <v>0</v>
      </c>
      <c r="O36" s="276" t="b">
        <f>OR(K36=11,K36=12)</f>
        <v>0</v>
      </c>
      <c r="P36" s="276" t="b">
        <f>OR(K36=23,K36=34)</f>
        <v>0</v>
      </c>
      <c r="Q36" s="276" t="b">
        <f>OR(K36=13,K36=14,K36=24)</f>
        <v>0</v>
      </c>
      <c r="R36" s="276" t="b">
        <f>OR(K36=1,K36=2,K36=3,K36=4)</f>
        <v>0</v>
      </c>
      <c r="S36" s="277">
        <f t="shared" ref="S36:S45" si="129">IF(COUNTA(E36:F36)&lt;2,"",(IF(L36=TRUE,$L$3,IF(M36=TRUE,$M$3,IF(N36=TRUE,$N$3,IF(O36=TRUE,$O$3,IF(P36=TRUE,$P$3,IF(Q36=TRUE,$Q$3,IF(R36=TRUE,$R$3,0)))))))))</f>
        <v>0</v>
      </c>
      <c r="T36" s="278">
        <f t="shared" ref="T36:T45" si="130">IF(COUNTA(E36:F36)&lt;2,"",(IF(L36=TRUE,6,IF(M36=TRUE,5,IF(N36=TRUE,4,IF(O36=TRUE,3,IF(P36=TRUE,2,IF(Q36=TRUE,1,IF(R36=TRUE,0,0)))))))))</f>
        <v>0</v>
      </c>
      <c r="U36" s="279">
        <f t="shared" ref="U36:U45" si="131">T36*10+H36</f>
        <v>0</v>
      </c>
      <c r="V36" s="276" t="b">
        <f>OR(U36=61,U36=62,U36=63)</f>
        <v>0</v>
      </c>
      <c r="W36" s="276" t="b">
        <f>OR(U36=51,U36=52)</f>
        <v>0</v>
      </c>
      <c r="X36" s="276" t="b">
        <f>OR(U36=31,U36=41,U36=42,U36=53)</f>
        <v>0</v>
      </c>
      <c r="Y36" s="276" t="b">
        <f>OR(U36=21,U36=32)</f>
        <v>0</v>
      </c>
      <c r="Z36" s="633" t="b">
        <f>AND(V36=FALSE,W36=FALSE,X36=FALSE,Y36=FALSE)</f>
        <v>1</v>
      </c>
      <c r="AA36" s="638" t="str">
        <f>IF(COUNTA(E36:F36:H36)&lt;3,"",(IF(V36=TRUE,$V$3,IF(W36=TRUE,$W$3,IF(X36=TRUE,$X$3,IF(Y36=TRUE,$Y$3,"Non"))))))</f>
        <v>Non</v>
      </c>
      <c r="AB36" s="276" t="b">
        <f>OR(U36=61,U36=62,U36=51,U36=52)</f>
        <v>0</v>
      </c>
      <c r="AC36" s="276" t="b">
        <f>OR(U36=41,U36=42)</f>
        <v>0</v>
      </c>
      <c r="AD36" s="276" t="b">
        <f>OR(U36=31,U36=32,U36=63,U36=64,U36=53,U36=54,)</f>
        <v>0</v>
      </c>
      <c r="AE36" s="276" t="b">
        <f>OR(U36=21,U36=22,)</f>
        <v>0</v>
      </c>
      <c r="AF36" s="276" t="b">
        <f>OR(U36=11,U36=12,U36=13,U36=23,)</f>
        <v>0</v>
      </c>
      <c r="AG36" s="156" t="str">
        <f>IF(COUNTA(E36:F36:H36)&lt;3,"",(IF(AB36=TRUE,$AB$3,IF(AC36=TRUE,$AC$3,IF(AD36=TRUE,$AD$3,IF(AE36=TRUE,$AE$3,IF(AF36=TRUE,$AF$3,"Aucune")))))))</f>
        <v>Aucune</v>
      </c>
      <c r="AH36" s="237" t="b">
        <f t="shared" si="35"/>
        <v>0</v>
      </c>
      <c r="AI36" s="237" t="b">
        <f t="shared" si="36"/>
        <v>0</v>
      </c>
      <c r="AJ36" s="237" t="b">
        <f t="shared" si="37"/>
        <v>0</v>
      </c>
      <c r="AK36" s="237" t="b">
        <f t="shared" si="38"/>
        <v>0</v>
      </c>
      <c r="AL36" s="237" t="b">
        <f t="shared" si="39"/>
        <v>0</v>
      </c>
      <c r="AM36" s="237" t="b">
        <f t="shared" si="40"/>
        <v>0</v>
      </c>
      <c r="AN36" s="237" t="b">
        <f t="shared" si="41"/>
        <v>0</v>
      </c>
      <c r="AO36" s="237" t="b">
        <f t="shared" si="42"/>
        <v>0</v>
      </c>
      <c r="AP36" s="237" t="b">
        <f t="shared" si="43"/>
        <v>0</v>
      </c>
      <c r="AQ36" s="237" t="b">
        <f t="shared" si="44"/>
        <v>0</v>
      </c>
      <c r="AR36" s="237" t="b">
        <f t="shared" si="45"/>
        <v>0</v>
      </c>
      <c r="AS36" s="237" t="b">
        <f t="shared" si="46"/>
        <v>0</v>
      </c>
      <c r="AT36" s="237" t="b">
        <f t="shared" si="47"/>
        <v>0</v>
      </c>
      <c r="AU36" s="237" t="b">
        <f t="shared" si="48"/>
        <v>0</v>
      </c>
      <c r="AV36" s="237" t="b">
        <f t="shared" si="49"/>
        <v>0</v>
      </c>
      <c r="AW36" s="237" t="b">
        <f t="shared" si="50"/>
        <v>0</v>
      </c>
      <c r="AX36" s="623" t="str">
        <f>IF(COUNTA(E36:F36:H36)&lt;3,"",(IF(AH36=TRUE,AH$3,IF(AI36=TRUE,AI$3,IF(AJ36=TRUE,AJ$3,IF(AK36=TRUE,AK$3,IF(AL36=TRUE,AL$3,IF(AM36=TRUE,AM$3,IF(AN36=TRUE,AN$3,IF(AO36=TRUE,AO$3,IF(AP36=TRUE,AP$3,IF(AQ36=TRUE,AQ$3,IF(AR36=TRUE,AR$3,IF(AS36=TRUE,AS$3,IF(AT36=TRUE,AT$3,IF(AU36=TRUE,AU$3,IF(AV36=TRUE,AV$3,IF(AW36=TRUE,AW$3,"Aucune"))))))))))))))))))</f>
        <v>Aucune</v>
      </c>
      <c r="AY36" s="550" t="b">
        <f t="shared" ref="AY36:AY45" si="132">OR(U36=61,U36=62,U36=63,U36=51,U36=52,U36=53)</f>
        <v>0</v>
      </c>
      <c r="AZ36" s="229" t="b">
        <f t="shared" ref="AZ36:AZ45" si="133">OR(U36=41,U36=42,U36=43,U36=31,U36=32,U36=33)</f>
        <v>0</v>
      </c>
      <c r="BA36" s="229" t="b">
        <f t="shared" ref="BA36:BA45" si="134">OR(U36=21,U36=22,U36=23,U36=11,U36=12,U36=13)</f>
        <v>0</v>
      </c>
      <c r="BB36" s="115" t="str">
        <f>IF(COUNTA(E36:F36:H36)&lt;3,"",(IF(AY36=TRUE,$AY$3,IF(AZ36=TRUE,$AZ$3,IF(BA36=TRUE,$BA$3,"Aucune action requise")))))</f>
        <v>Aucune action requise</v>
      </c>
      <c r="BC36" s="229" t="b">
        <f t="shared" ref="BC36:BC45" si="135">OR(U36=61,U36=51,U36=41,U36=31,U36=21)</f>
        <v>0</v>
      </c>
      <c r="BD36" s="229" t="b">
        <f t="shared" ref="BD36:BD45" si="136">OR(U36=62,U36=52,U36=42,U36=32,U36=22,U36=63,U36=53)</f>
        <v>0</v>
      </c>
      <c r="BE36" s="229" t="b">
        <f t="shared" ref="BE36:BE45" si="137">OR(U36=43,U36=33,U36=23,U36=34,U36=24)</f>
        <v>0</v>
      </c>
      <c r="BF36" s="229" t="b">
        <f t="shared" ref="BF36:BF45" si="138">OR(U36=64,U36=54,U36=44)</f>
        <v>0</v>
      </c>
      <c r="BG36" s="556" t="str">
        <f>IF(COUNTA(E36:F36:H36)&lt;3,"",(IF(BC36=TRUE,$BC$3,IF(BD36=TRUE,$BD$3,IF(BE36=TRUE,$BE$3,IF(BF36=TRUE,$BF$3,"Aucun"))))))</f>
        <v>Aucun</v>
      </c>
      <c r="BH36" s="557">
        <f t="shared" ref="BH36:BH45" si="139">G36</f>
        <v>0</v>
      </c>
      <c r="BI36" s="116">
        <f>'ODD 4'!AX7</f>
        <v>0</v>
      </c>
      <c r="BJ36" s="89"/>
      <c r="BK36" s="305"/>
      <c r="BL36" s="660">
        <f t="shared" ref="BL36:BL45" si="140">I36</f>
        <v>0</v>
      </c>
      <c r="BM36" s="661">
        <f t="shared" ref="BM36:BM45" si="141">D36</f>
        <v>0</v>
      </c>
      <c r="BR36" s="234">
        <f t="shared" ref="BR36:BR45" si="142">IF(K36=0,1,0)</f>
        <v>1</v>
      </c>
      <c r="BS36" s="234">
        <f t="shared" ref="BS36:BS45" si="143">IF(L36=TRUE,1,0)</f>
        <v>0</v>
      </c>
      <c r="BT36" s="234">
        <f t="shared" ref="BT36:BT45" si="144">IF(M36=TRUE,1,0)</f>
        <v>0</v>
      </c>
      <c r="BU36" s="234">
        <f t="shared" ref="BU36:BU45" si="145">IF(N36=TRUE,1,0)</f>
        <v>0</v>
      </c>
      <c r="BV36" s="234">
        <f t="shared" ref="BV36:BV45" si="146">IF(O36=TRUE,1,0)</f>
        <v>0</v>
      </c>
      <c r="BW36" s="234">
        <f t="shared" ref="BW36:BW45" si="147">IF(P36=TRUE,1,0)</f>
        <v>0</v>
      </c>
      <c r="BX36" s="234">
        <f t="shared" ref="BX36:BX45" si="148">IF(Q36=TRUE,1,0)</f>
        <v>0</v>
      </c>
      <c r="BY36" s="234">
        <f t="shared" ref="BY36:BY45" si="149">IF(R36=TRUE,1,0)</f>
        <v>0</v>
      </c>
    </row>
    <row r="37" spans="1:77" s="233" customFormat="1" ht="114" customHeight="1">
      <c r="A37" s="226"/>
      <c r="B37" s="261" t="s">
        <v>124</v>
      </c>
      <c r="C37" s="171" t="s">
        <v>125</v>
      </c>
      <c r="D37" s="594">
        <f>'ODD 4'!D8</f>
        <v>0</v>
      </c>
      <c r="E37" s="172">
        <f>'ODD 4'!E8</f>
        <v>0</v>
      </c>
      <c r="F37" s="119">
        <f>'ODD 4'!F8</f>
        <v>0</v>
      </c>
      <c r="G37" s="119">
        <f>'ODD 4'!G8</f>
        <v>0</v>
      </c>
      <c r="H37" s="120">
        <f>'ODD 4'!H8</f>
        <v>0</v>
      </c>
      <c r="I37" s="120">
        <f>'ODD 4'!I8</f>
        <v>0</v>
      </c>
      <c r="J37" s="236">
        <f t="shared" ref="J37:J45" si="150">S37</f>
        <v>0</v>
      </c>
      <c r="K37" s="237">
        <f t="shared" si="128"/>
        <v>0</v>
      </c>
      <c r="L37" s="237" t="b">
        <f t="shared" ref="L37:L45" si="151">OR(K37=31)</f>
        <v>0</v>
      </c>
      <c r="M37" s="237" t="b">
        <f t="shared" ref="M37:M45" si="152">OR(K37=21,K37=32)</f>
        <v>0</v>
      </c>
      <c r="N37" s="237" t="b">
        <f t="shared" ref="N37:N45" si="153">OR(K37=22,K37=33)</f>
        <v>0</v>
      </c>
      <c r="O37" s="237" t="b">
        <f t="shared" ref="O37:O45" si="154">OR(K37=11,K37=12)</f>
        <v>0</v>
      </c>
      <c r="P37" s="237" t="b">
        <f t="shared" ref="P37:P45" si="155">OR(K37=23,K37=34)</f>
        <v>0</v>
      </c>
      <c r="Q37" s="237" t="b">
        <f t="shared" ref="Q37:Q45" si="156">OR(K37=13,K37=14,K37=24)</f>
        <v>0</v>
      </c>
      <c r="R37" s="237" t="b">
        <f t="shared" ref="R37:R45" si="157">OR(K37=1,K37=2,K37=3,K37=4)</f>
        <v>0</v>
      </c>
      <c r="S37" s="238">
        <f t="shared" si="129"/>
        <v>0</v>
      </c>
      <c r="T37" s="239">
        <f t="shared" si="130"/>
        <v>0</v>
      </c>
      <c r="U37" s="240">
        <f t="shared" si="131"/>
        <v>0</v>
      </c>
      <c r="V37" s="237" t="b">
        <f t="shared" ref="V37:V45" si="158">OR(U37=61,U37=62,U37=63)</f>
        <v>0</v>
      </c>
      <c r="W37" s="237" t="b">
        <f t="shared" ref="W37:W45" si="159">OR(U37=51,U37=52)</f>
        <v>0</v>
      </c>
      <c r="X37" s="237" t="b">
        <f t="shared" ref="X37:X45" si="160">OR(U37=31,U37=41,U37=42,U37=53)</f>
        <v>0</v>
      </c>
      <c r="Y37" s="237" t="b">
        <f t="shared" ref="Y37:Y45" si="161">OR(U37=21,U37=32)</f>
        <v>0</v>
      </c>
      <c r="Z37" s="634" t="b">
        <f t="shared" ref="Z37:Z45" si="162">AND(V37=FALSE,W37=FALSE,X37=FALSE,Y37=FALSE)</f>
        <v>1</v>
      </c>
      <c r="AA37" s="639" t="str">
        <f>IF(COUNTA(E37:F37:H37)&lt;3,"",(IF(V37=TRUE,$V$3,IF(W37=TRUE,$W$3,IF(X37=TRUE,$X$3,IF(Y37=TRUE,$Y$3,"Non"))))))</f>
        <v>Non</v>
      </c>
      <c r="AB37" s="237" t="b">
        <f t="shared" ref="AB37:AB45" si="163">OR(U37=61,U37=62,U37=51,U37=52)</f>
        <v>0</v>
      </c>
      <c r="AC37" s="237" t="b">
        <f t="shared" ref="AC37:AC45" si="164">OR(U37=41,U37=42)</f>
        <v>0</v>
      </c>
      <c r="AD37" s="237" t="b">
        <f t="shared" ref="AD37:AD45" si="165">OR(U37=31,U37=32,U37=63,U37=64,U37=53,U37=54,)</f>
        <v>0</v>
      </c>
      <c r="AE37" s="237" t="b">
        <f t="shared" ref="AE37:AE45" si="166">OR(U37=21,U37=22,)</f>
        <v>0</v>
      </c>
      <c r="AF37" s="237" t="b">
        <f t="shared" ref="AF37:AF45" si="167">OR(U37=11,U37=12,U37=13,U37=23,)</f>
        <v>0</v>
      </c>
      <c r="AG37" s="121" t="str">
        <f>IF(COUNTA(E37:F37:H37)&lt;3,"",(IF(AB37=TRUE,$AB$3,IF(AC37=TRUE,$AC$3,IF(AD37=TRUE,$AD$3,IF(AE37=TRUE,$AE$3,IF(AF37=TRUE,$AF$3,"Aucune")))))))</f>
        <v>Aucune</v>
      </c>
      <c r="AH37" s="237" t="b">
        <f t="shared" si="35"/>
        <v>0</v>
      </c>
      <c r="AI37" s="237" t="b">
        <f t="shared" si="36"/>
        <v>0</v>
      </c>
      <c r="AJ37" s="237" t="b">
        <f t="shared" si="37"/>
        <v>0</v>
      </c>
      <c r="AK37" s="237" t="b">
        <f t="shared" si="38"/>
        <v>0</v>
      </c>
      <c r="AL37" s="237" t="b">
        <f t="shared" si="39"/>
        <v>0</v>
      </c>
      <c r="AM37" s="237" t="b">
        <f t="shared" si="40"/>
        <v>0</v>
      </c>
      <c r="AN37" s="237" t="b">
        <f t="shared" si="41"/>
        <v>0</v>
      </c>
      <c r="AO37" s="237" t="b">
        <f t="shared" si="42"/>
        <v>0</v>
      </c>
      <c r="AP37" s="237" t="b">
        <f t="shared" si="43"/>
        <v>0</v>
      </c>
      <c r="AQ37" s="237" t="b">
        <f t="shared" si="44"/>
        <v>0</v>
      </c>
      <c r="AR37" s="237" t="b">
        <f t="shared" si="45"/>
        <v>0</v>
      </c>
      <c r="AS37" s="237" t="b">
        <f t="shared" si="46"/>
        <v>0</v>
      </c>
      <c r="AT37" s="237" t="b">
        <f t="shared" si="47"/>
        <v>0</v>
      </c>
      <c r="AU37" s="237" t="b">
        <f t="shared" si="48"/>
        <v>0</v>
      </c>
      <c r="AV37" s="237" t="b">
        <f t="shared" si="49"/>
        <v>0</v>
      </c>
      <c r="AW37" s="237" t="b">
        <f t="shared" si="50"/>
        <v>0</v>
      </c>
      <c r="AX37" s="623" t="str">
        <f>IF(COUNTA(E37:F37:H37)&lt;3,"",(IF(AH37=TRUE,AH$3,IF(AI37=TRUE,AI$3,IF(AJ37=TRUE,AJ$3,IF(AK37=TRUE,AK$3,IF(AL37=TRUE,AL$3,IF(AM37=TRUE,AM$3,IF(AN37=TRUE,AN$3,IF(AO37=TRUE,AO$3,IF(AP37=TRUE,AP$3,IF(AQ37=TRUE,AQ$3,IF(AR37=TRUE,AR$3,IF(AS37=TRUE,AS$3,IF(AT37=TRUE,AT$3,IF(AU37=TRUE,AU$3,IF(AV37=TRUE,AV$3,IF(AW37=TRUE,AW$3,"Aucune"))))))))))))))))))</f>
        <v>Aucune</v>
      </c>
      <c r="AY37" s="551" t="b">
        <f t="shared" si="132"/>
        <v>0</v>
      </c>
      <c r="AZ37" s="237" t="b">
        <f t="shared" si="133"/>
        <v>0</v>
      </c>
      <c r="BA37" s="237" t="b">
        <f t="shared" si="134"/>
        <v>0</v>
      </c>
      <c r="BB37" s="121" t="str">
        <f>IF(COUNTA(E37:F37:H37)&lt;3,"",(IF(AY37=TRUE,$AY$3,IF(AZ37=TRUE,$AZ$3,IF(BA37=TRUE,$BA$3,"Aucune action requise")))))</f>
        <v>Aucune action requise</v>
      </c>
      <c r="BC37" s="237" t="b">
        <f t="shared" si="135"/>
        <v>0</v>
      </c>
      <c r="BD37" s="237" t="b">
        <f t="shared" si="136"/>
        <v>0</v>
      </c>
      <c r="BE37" s="237" t="b">
        <f t="shared" si="137"/>
        <v>0</v>
      </c>
      <c r="BF37" s="237" t="b">
        <f t="shared" si="138"/>
        <v>0</v>
      </c>
      <c r="BG37" s="570" t="str">
        <f>IF(COUNTA(E37:F37:H37)&lt;3,"",(IF(BC37=TRUE,$BC$3,IF(BD37=TRUE,$BD$3,IF(BE37=TRUE,$BE$3,IF(BF37=TRUE,$BF$3,"Aucun"))))))</f>
        <v>Aucun</v>
      </c>
      <c r="BH37" s="572">
        <f t="shared" si="139"/>
        <v>0</v>
      </c>
      <c r="BI37" s="122">
        <f>'ODD 4'!AX8</f>
        <v>0</v>
      </c>
      <c r="BJ37" s="34"/>
      <c r="BK37" s="306"/>
      <c r="BL37" s="662">
        <f t="shared" si="140"/>
        <v>0</v>
      </c>
      <c r="BM37" s="663">
        <f t="shared" si="141"/>
        <v>0</v>
      </c>
      <c r="BR37" s="234">
        <f t="shared" si="142"/>
        <v>1</v>
      </c>
      <c r="BS37" s="234">
        <f t="shared" si="143"/>
        <v>0</v>
      </c>
      <c r="BT37" s="234">
        <f t="shared" si="144"/>
        <v>0</v>
      </c>
      <c r="BU37" s="234">
        <f t="shared" si="145"/>
        <v>0</v>
      </c>
      <c r="BV37" s="234">
        <f t="shared" si="146"/>
        <v>0</v>
      </c>
      <c r="BW37" s="234">
        <f t="shared" si="147"/>
        <v>0</v>
      </c>
      <c r="BX37" s="234">
        <f t="shared" si="148"/>
        <v>0</v>
      </c>
      <c r="BY37" s="234">
        <f t="shared" si="149"/>
        <v>0</v>
      </c>
    </row>
    <row r="38" spans="1:77" s="233" customFormat="1" ht="114" customHeight="1">
      <c r="A38" s="226"/>
      <c r="B38" s="261" t="s">
        <v>126</v>
      </c>
      <c r="C38" s="171" t="s">
        <v>127</v>
      </c>
      <c r="D38" s="594">
        <f>'ODD 4'!D9</f>
        <v>0</v>
      </c>
      <c r="E38" s="172">
        <f>'ODD 4'!E9</f>
        <v>0</v>
      </c>
      <c r="F38" s="119">
        <f>'ODD 4'!F9</f>
        <v>0</v>
      </c>
      <c r="G38" s="119">
        <f>'ODD 4'!G9</f>
        <v>0</v>
      </c>
      <c r="H38" s="120">
        <f>'ODD 4'!H9</f>
        <v>0</v>
      </c>
      <c r="I38" s="120">
        <f>'ODD 4'!I9</f>
        <v>0</v>
      </c>
      <c r="J38" s="236">
        <f t="shared" si="150"/>
        <v>0</v>
      </c>
      <c r="K38" s="237">
        <f t="shared" si="128"/>
        <v>0</v>
      </c>
      <c r="L38" s="237" t="b">
        <f t="shared" si="151"/>
        <v>0</v>
      </c>
      <c r="M38" s="237" t="b">
        <f t="shared" si="152"/>
        <v>0</v>
      </c>
      <c r="N38" s="237" t="b">
        <f t="shared" si="153"/>
        <v>0</v>
      </c>
      <c r="O38" s="237" t="b">
        <f t="shared" si="154"/>
        <v>0</v>
      </c>
      <c r="P38" s="237" t="b">
        <f t="shared" si="155"/>
        <v>0</v>
      </c>
      <c r="Q38" s="237" t="b">
        <f t="shared" si="156"/>
        <v>0</v>
      </c>
      <c r="R38" s="237" t="b">
        <f t="shared" si="157"/>
        <v>0</v>
      </c>
      <c r="S38" s="238">
        <f t="shared" si="129"/>
        <v>0</v>
      </c>
      <c r="T38" s="239">
        <f t="shared" si="130"/>
        <v>0</v>
      </c>
      <c r="U38" s="240">
        <f t="shared" si="131"/>
        <v>0</v>
      </c>
      <c r="V38" s="237" t="b">
        <f t="shared" si="158"/>
        <v>0</v>
      </c>
      <c r="W38" s="237" t="b">
        <f t="shared" si="159"/>
        <v>0</v>
      </c>
      <c r="X38" s="237" t="b">
        <f t="shared" si="160"/>
        <v>0</v>
      </c>
      <c r="Y38" s="237" t="b">
        <f t="shared" si="161"/>
        <v>0</v>
      </c>
      <c r="Z38" s="634" t="b">
        <f t="shared" si="162"/>
        <v>1</v>
      </c>
      <c r="AA38" s="639" t="str">
        <f>IF(COUNTA(E38:F38:H38)&lt;3,"",(IF(V38=TRUE,$V$3,IF(W38=TRUE,$W$3,IF(X38=TRUE,$X$3,IF(Y38=TRUE,$Y$3,"Non"))))))</f>
        <v>Non</v>
      </c>
      <c r="AB38" s="237" t="b">
        <f t="shared" si="163"/>
        <v>0</v>
      </c>
      <c r="AC38" s="237" t="b">
        <f t="shared" si="164"/>
        <v>0</v>
      </c>
      <c r="AD38" s="237" t="b">
        <f t="shared" si="165"/>
        <v>0</v>
      </c>
      <c r="AE38" s="237" t="b">
        <f t="shared" si="166"/>
        <v>0</v>
      </c>
      <c r="AF38" s="237" t="b">
        <f t="shared" si="167"/>
        <v>0</v>
      </c>
      <c r="AG38" s="121" t="str">
        <f>IF(COUNTA(E38:F38:H38)&lt;3,"",(IF(AB38=TRUE,$AB$3,IF(AC38=TRUE,$AC$3,IF(AD38=TRUE,$AD$3,IF(AE38=TRUE,$AE$3,IF(AF38=TRUE,$AF$3,"Aucune")))))))</f>
        <v>Aucune</v>
      </c>
      <c r="AH38" s="237" t="b">
        <f t="shared" si="35"/>
        <v>0</v>
      </c>
      <c r="AI38" s="237" t="b">
        <f t="shared" si="36"/>
        <v>0</v>
      </c>
      <c r="AJ38" s="237" t="b">
        <f t="shared" si="37"/>
        <v>0</v>
      </c>
      <c r="AK38" s="237" t="b">
        <f t="shared" si="38"/>
        <v>0</v>
      </c>
      <c r="AL38" s="237" t="b">
        <f t="shared" si="39"/>
        <v>0</v>
      </c>
      <c r="AM38" s="237" t="b">
        <f t="shared" si="40"/>
        <v>0</v>
      </c>
      <c r="AN38" s="237" t="b">
        <f t="shared" si="41"/>
        <v>0</v>
      </c>
      <c r="AO38" s="237" t="b">
        <f t="shared" si="42"/>
        <v>0</v>
      </c>
      <c r="AP38" s="237" t="b">
        <f t="shared" si="43"/>
        <v>0</v>
      </c>
      <c r="AQ38" s="237" t="b">
        <f t="shared" si="44"/>
        <v>0</v>
      </c>
      <c r="AR38" s="237" t="b">
        <f t="shared" si="45"/>
        <v>0</v>
      </c>
      <c r="AS38" s="237" t="b">
        <f t="shared" si="46"/>
        <v>0</v>
      </c>
      <c r="AT38" s="237" t="b">
        <f t="shared" si="47"/>
        <v>0</v>
      </c>
      <c r="AU38" s="237" t="b">
        <f t="shared" si="48"/>
        <v>0</v>
      </c>
      <c r="AV38" s="237" t="b">
        <f t="shared" si="49"/>
        <v>0</v>
      </c>
      <c r="AW38" s="237" t="b">
        <f t="shared" si="50"/>
        <v>0</v>
      </c>
      <c r="AX38" s="623" t="str">
        <f>IF(COUNTA(E38:F38:H38)&lt;3,"",(IF(AH38=TRUE,AH$3,IF(AI38=TRUE,AI$3,IF(AJ38=TRUE,AJ$3,IF(AK38=TRUE,AK$3,IF(AL38=TRUE,AL$3,IF(AM38=TRUE,AM$3,IF(AN38=TRUE,AN$3,IF(AO38=TRUE,AO$3,IF(AP38=TRUE,AP$3,IF(AQ38=TRUE,AQ$3,IF(AR38=TRUE,AR$3,IF(AS38=TRUE,AS$3,IF(AT38=TRUE,AT$3,IF(AU38=TRUE,AU$3,IF(AV38=TRUE,AV$3,IF(AW38=TRUE,AW$3,"Aucune"))))))))))))))))))</f>
        <v>Aucune</v>
      </c>
      <c r="AY38" s="551" t="b">
        <f t="shared" si="132"/>
        <v>0</v>
      </c>
      <c r="AZ38" s="237" t="b">
        <f t="shared" si="133"/>
        <v>0</v>
      </c>
      <c r="BA38" s="237" t="b">
        <f t="shared" si="134"/>
        <v>0</v>
      </c>
      <c r="BB38" s="121" t="str">
        <f>IF(COUNTA(E38:F38:H38)&lt;3,"",(IF(AY38=TRUE,$AY$3,IF(AZ38=TRUE,$AZ$3,IF(BA38=TRUE,$BA$3,"Aucune action requise")))))</f>
        <v>Aucune action requise</v>
      </c>
      <c r="BC38" s="237" t="b">
        <f t="shared" si="135"/>
        <v>0</v>
      </c>
      <c r="BD38" s="237" t="b">
        <f t="shared" si="136"/>
        <v>0</v>
      </c>
      <c r="BE38" s="237" t="b">
        <f t="shared" si="137"/>
        <v>0</v>
      </c>
      <c r="BF38" s="237" t="b">
        <f t="shared" si="138"/>
        <v>0</v>
      </c>
      <c r="BG38" s="570" t="str">
        <f>IF(COUNTA(E38:F38:H38)&lt;3,"",(IF(BC38=TRUE,$BC$3,IF(BD38=TRUE,$BD$3,IF(BE38=TRUE,$BE$3,IF(BF38=TRUE,$BF$3,"Aucun"))))))</f>
        <v>Aucun</v>
      </c>
      <c r="BH38" s="572">
        <f t="shared" si="139"/>
        <v>0</v>
      </c>
      <c r="BI38" s="122">
        <f>'ODD 4'!AX9</f>
        <v>0</v>
      </c>
      <c r="BJ38" s="34"/>
      <c r="BK38" s="306"/>
      <c r="BL38" s="662">
        <f t="shared" si="140"/>
        <v>0</v>
      </c>
      <c r="BM38" s="663">
        <f t="shared" si="141"/>
        <v>0</v>
      </c>
      <c r="BR38" s="234">
        <f t="shared" si="142"/>
        <v>1</v>
      </c>
      <c r="BS38" s="234">
        <f t="shared" si="143"/>
        <v>0</v>
      </c>
      <c r="BT38" s="234">
        <f t="shared" si="144"/>
        <v>0</v>
      </c>
      <c r="BU38" s="234">
        <f t="shared" si="145"/>
        <v>0</v>
      </c>
      <c r="BV38" s="234">
        <f t="shared" si="146"/>
        <v>0</v>
      </c>
      <c r="BW38" s="234">
        <f t="shared" si="147"/>
        <v>0</v>
      </c>
      <c r="BX38" s="234">
        <f t="shared" si="148"/>
        <v>0</v>
      </c>
      <c r="BY38" s="234">
        <f t="shared" si="149"/>
        <v>0</v>
      </c>
    </row>
    <row r="39" spans="1:77" s="233" customFormat="1" ht="114" customHeight="1">
      <c r="A39" s="226"/>
      <c r="B39" s="261" t="s">
        <v>128</v>
      </c>
      <c r="C39" s="171" t="s">
        <v>129</v>
      </c>
      <c r="D39" s="594">
        <f>'ODD 4'!D10</f>
        <v>0</v>
      </c>
      <c r="E39" s="172">
        <f>'ODD 4'!E10</f>
        <v>0</v>
      </c>
      <c r="F39" s="119">
        <f>'ODD 4'!F10</f>
        <v>0</v>
      </c>
      <c r="G39" s="119">
        <f>'ODD 4'!G10</f>
        <v>0</v>
      </c>
      <c r="H39" s="120">
        <f>'ODD 4'!H10</f>
        <v>0</v>
      </c>
      <c r="I39" s="120">
        <f>'ODD 4'!I10</f>
        <v>0</v>
      </c>
      <c r="J39" s="236">
        <f t="shared" si="150"/>
        <v>0</v>
      </c>
      <c r="K39" s="237">
        <f t="shared" si="128"/>
        <v>0</v>
      </c>
      <c r="L39" s="237" t="b">
        <f t="shared" si="151"/>
        <v>0</v>
      </c>
      <c r="M39" s="237" t="b">
        <f t="shared" si="152"/>
        <v>0</v>
      </c>
      <c r="N39" s="237" t="b">
        <f t="shared" si="153"/>
        <v>0</v>
      </c>
      <c r="O39" s="237" t="b">
        <f t="shared" si="154"/>
        <v>0</v>
      </c>
      <c r="P39" s="237" t="b">
        <f t="shared" si="155"/>
        <v>0</v>
      </c>
      <c r="Q39" s="237" t="b">
        <f t="shared" si="156"/>
        <v>0</v>
      </c>
      <c r="R39" s="237" t="b">
        <f t="shared" si="157"/>
        <v>0</v>
      </c>
      <c r="S39" s="238">
        <f t="shared" si="129"/>
        <v>0</v>
      </c>
      <c r="T39" s="239">
        <f t="shared" si="130"/>
        <v>0</v>
      </c>
      <c r="U39" s="240">
        <f t="shared" si="131"/>
        <v>0</v>
      </c>
      <c r="V39" s="237" t="b">
        <f t="shared" si="158"/>
        <v>0</v>
      </c>
      <c r="W39" s="237" t="b">
        <f t="shared" si="159"/>
        <v>0</v>
      </c>
      <c r="X39" s="237" t="b">
        <f t="shared" si="160"/>
        <v>0</v>
      </c>
      <c r="Y39" s="237" t="b">
        <f t="shared" si="161"/>
        <v>0</v>
      </c>
      <c r="Z39" s="634" t="b">
        <f t="shared" si="162"/>
        <v>1</v>
      </c>
      <c r="AA39" s="639" t="str">
        <f>IF(COUNTA(E39:F39:H39)&lt;3,"",(IF(V39=TRUE,$V$3,IF(W39=TRUE,$W$3,IF(X39=TRUE,$X$3,IF(Y39=TRUE,$Y$3,"Non"))))))</f>
        <v>Non</v>
      </c>
      <c r="AB39" s="237" t="b">
        <f t="shared" si="163"/>
        <v>0</v>
      </c>
      <c r="AC39" s="237" t="b">
        <f t="shared" si="164"/>
        <v>0</v>
      </c>
      <c r="AD39" s="237" t="b">
        <f t="shared" si="165"/>
        <v>0</v>
      </c>
      <c r="AE39" s="237" t="b">
        <f t="shared" si="166"/>
        <v>0</v>
      </c>
      <c r="AF39" s="237" t="b">
        <f t="shared" si="167"/>
        <v>0</v>
      </c>
      <c r="AG39" s="121" t="str">
        <f>IF(COUNTA(E39:F39:H39)&lt;3,"",(IF(AB39=TRUE,$AB$3,IF(AC39=TRUE,$AC$3,IF(AD39=TRUE,$AD$3,IF(AE39=TRUE,$AE$3,IF(AF39=TRUE,$AF$3,"Aucune")))))))</f>
        <v>Aucune</v>
      </c>
      <c r="AH39" s="237" t="b">
        <f t="shared" si="35"/>
        <v>0</v>
      </c>
      <c r="AI39" s="237" t="b">
        <f t="shared" si="36"/>
        <v>0</v>
      </c>
      <c r="AJ39" s="237" t="b">
        <f t="shared" si="37"/>
        <v>0</v>
      </c>
      <c r="AK39" s="237" t="b">
        <f t="shared" si="38"/>
        <v>0</v>
      </c>
      <c r="AL39" s="237" t="b">
        <f t="shared" si="39"/>
        <v>0</v>
      </c>
      <c r="AM39" s="237" t="b">
        <f t="shared" si="40"/>
        <v>0</v>
      </c>
      <c r="AN39" s="237" t="b">
        <f t="shared" si="41"/>
        <v>0</v>
      </c>
      <c r="AO39" s="237" t="b">
        <f t="shared" si="42"/>
        <v>0</v>
      </c>
      <c r="AP39" s="237" t="b">
        <f t="shared" si="43"/>
        <v>0</v>
      </c>
      <c r="AQ39" s="237" t="b">
        <f t="shared" si="44"/>
        <v>0</v>
      </c>
      <c r="AR39" s="237" t="b">
        <f t="shared" si="45"/>
        <v>0</v>
      </c>
      <c r="AS39" s="237" t="b">
        <f t="shared" si="46"/>
        <v>0</v>
      </c>
      <c r="AT39" s="237" t="b">
        <f t="shared" si="47"/>
        <v>0</v>
      </c>
      <c r="AU39" s="237" t="b">
        <f t="shared" si="48"/>
        <v>0</v>
      </c>
      <c r="AV39" s="237" t="b">
        <f t="shared" si="49"/>
        <v>0</v>
      </c>
      <c r="AW39" s="237" t="b">
        <f t="shared" si="50"/>
        <v>0</v>
      </c>
      <c r="AX39" s="623" t="str">
        <f>IF(COUNTA(E39:F39:H39)&lt;3,"",(IF(AH39=TRUE,AH$3,IF(AI39=TRUE,AI$3,IF(AJ39=TRUE,AJ$3,IF(AK39=TRUE,AK$3,IF(AL39=TRUE,AL$3,IF(AM39=TRUE,AM$3,IF(AN39=TRUE,AN$3,IF(AO39=TRUE,AO$3,IF(AP39=TRUE,AP$3,IF(AQ39=TRUE,AQ$3,IF(AR39=TRUE,AR$3,IF(AS39=TRUE,AS$3,IF(AT39=TRUE,AT$3,IF(AU39=TRUE,AU$3,IF(AV39=TRUE,AV$3,IF(AW39=TRUE,AW$3,"Aucune"))))))))))))))))))</f>
        <v>Aucune</v>
      </c>
      <c r="AY39" s="551" t="b">
        <f t="shared" si="132"/>
        <v>0</v>
      </c>
      <c r="AZ39" s="237" t="b">
        <f t="shared" si="133"/>
        <v>0</v>
      </c>
      <c r="BA39" s="237" t="b">
        <f t="shared" si="134"/>
        <v>0</v>
      </c>
      <c r="BB39" s="121" t="str">
        <f>IF(COUNTA(E39:F39:H39)&lt;3,"",(IF(AY39=TRUE,$AY$3,IF(AZ39=TRUE,$AZ$3,IF(BA39=TRUE,$BA$3,"Aucune action requise")))))</f>
        <v>Aucune action requise</v>
      </c>
      <c r="BC39" s="237" t="b">
        <f t="shared" si="135"/>
        <v>0</v>
      </c>
      <c r="BD39" s="237" t="b">
        <f t="shared" si="136"/>
        <v>0</v>
      </c>
      <c r="BE39" s="237" t="b">
        <f t="shared" si="137"/>
        <v>0</v>
      </c>
      <c r="BF39" s="237" t="b">
        <f t="shared" si="138"/>
        <v>0</v>
      </c>
      <c r="BG39" s="570" t="str">
        <f>IF(COUNTA(E39:F39:H39)&lt;3,"",(IF(BC39=TRUE,$BC$3,IF(BD39=TRUE,$BD$3,IF(BE39=TRUE,$BE$3,IF(BF39=TRUE,$BF$3,"Aucun"))))))</f>
        <v>Aucun</v>
      </c>
      <c r="BH39" s="572">
        <f t="shared" si="139"/>
        <v>0</v>
      </c>
      <c r="BI39" s="122">
        <f>'ODD 4'!AX10</f>
        <v>0</v>
      </c>
      <c r="BJ39" s="34"/>
      <c r="BK39" s="306"/>
      <c r="BL39" s="662">
        <f t="shared" si="140"/>
        <v>0</v>
      </c>
      <c r="BM39" s="663">
        <f t="shared" si="141"/>
        <v>0</v>
      </c>
      <c r="BR39" s="234">
        <f t="shared" si="142"/>
        <v>1</v>
      </c>
      <c r="BS39" s="234">
        <f t="shared" si="143"/>
        <v>0</v>
      </c>
      <c r="BT39" s="234">
        <f t="shared" si="144"/>
        <v>0</v>
      </c>
      <c r="BU39" s="234">
        <f t="shared" si="145"/>
        <v>0</v>
      </c>
      <c r="BV39" s="234">
        <f t="shared" si="146"/>
        <v>0</v>
      </c>
      <c r="BW39" s="234">
        <f t="shared" si="147"/>
        <v>0</v>
      </c>
      <c r="BX39" s="234">
        <f t="shared" si="148"/>
        <v>0</v>
      </c>
      <c r="BY39" s="234">
        <f t="shared" si="149"/>
        <v>0</v>
      </c>
    </row>
    <row r="40" spans="1:77" s="233" customFormat="1" ht="114" customHeight="1">
      <c r="A40" s="226"/>
      <c r="B40" s="261" t="s">
        <v>130</v>
      </c>
      <c r="C40" s="171" t="s">
        <v>131</v>
      </c>
      <c r="D40" s="594">
        <f>'ODD 4'!D11</f>
        <v>0</v>
      </c>
      <c r="E40" s="172">
        <f>'ODD 4'!E11</f>
        <v>0</v>
      </c>
      <c r="F40" s="119">
        <f>'ODD 4'!F11</f>
        <v>0</v>
      </c>
      <c r="G40" s="119">
        <f>'ODD 4'!G11</f>
        <v>0</v>
      </c>
      <c r="H40" s="120">
        <f>'ODD 4'!H11</f>
        <v>0</v>
      </c>
      <c r="I40" s="120">
        <f>'ODD 4'!I11</f>
        <v>0</v>
      </c>
      <c r="J40" s="236">
        <f t="shared" si="150"/>
        <v>0</v>
      </c>
      <c r="K40" s="237">
        <f t="shared" si="128"/>
        <v>0</v>
      </c>
      <c r="L40" s="237" t="b">
        <f t="shared" si="151"/>
        <v>0</v>
      </c>
      <c r="M40" s="237" t="b">
        <f t="shared" si="152"/>
        <v>0</v>
      </c>
      <c r="N40" s="237" t="b">
        <f t="shared" si="153"/>
        <v>0</v>
      </c>
      <c r="O40" s="237" t="b">
        <f t="shared" si="154"/>
        <v>0</v>
      </c>
      <c r="P40" s="237" t="b">
        <f t="shared" si="155"/>
        <v>0</v>
      </c>
      <c r="Q40" s="237" t="b">
        <f t="shared" si="156"/>
        <v>0</v>
      </c>
      <c r="R40" s="237" t="b">
        <f t="shared" si="157"/>
        <v>0</v>
      </c>
      <c r="S40" s="238">
        <f t="shared" si="129"/>
        <v>0</v>
      </c>
      <c r="T40" s="239">
        <f t="shared" si="130"/>
        <v>0</v>
      </c>
      <c r="U40" s="240">
        <f t="shared" si="131"/>
        <v>0</v>
      </c>
      <c r="V40" s="237" t="b">
        <f t="shared" si="158"/>
        <v>0</v>
      </c>
      <c r="W40" s="237" t="b">
        <f t="shared" si="159"/>
        <v>0</v>
      </c>
      <c r="X40" s="237" t="b">
        <f t="shared" si="160"/>
        <v>0</v>
      </c>
      <c r="Y40" s="237" t="b">
        <f t="shared" si="161"/>
        <v>0</v>
      </c>
      <c r="Z40" s="634" t="b">
        <f t="shared" si="162"/>
        <v>1</v>
      </c>
      <c r="AA40" s="639" t="str">
        <f>IF(COUNTA(E40:F40:H40)&lt;3,"",(IF(V40=TRUE,$V$3,IF(W40=TRUE,$W$3,IF(X40=TRUE,$X$3,IF(Y40=TRUE,$Y$3,"Non"))))))</f>
        <v>Non</v>
      </c>
      <c r="AB40" s="237" t="b">
        <f t="shared" si="163"/>
        <v>0</v>
      </c>
      <c r="AC40" s="237" t="b">
        <f t="shared" si="164"/>
        <v>0</v>
      </c>
      <c r="AD40" s="237" t="b">
        <f t="shared" si="165"/>
        <v>0</v>
      </c>
      <c r="AE40" s="237" t="b">
        <f t="shared" si="166"/>
        <v>0</v>
      </c>
      <c r="AF40" s="237" t="b">
        <f t="shared" si="167"/>
        <v>0</v>
      </c>
      <c r="AG40" s="121" t="str">
        <f>IF(COUNTA(E40:F40:H40)&lt;3,"",(IF(AB40=TRUE,$AB$3,IF(AC40=TRUE,$AC$3,IF(AD40=TRUE,$AD$3,IF(AE40=TRUE,$AE$3,IF(AF40=TRUE,$AF$3,"Aucune")))))))</f>
        <v>Aucune</v>
      </c>
      <c r="AH40" s="237" t="b">
        <f t="shared" si="35"/>
        <v>0</v>
      </c>
      <c r="AI40" s="237" t="b">
        <f t="shared" si="36"/>
        <v>0</v>
      </c>
      <c r="AJ40" s="237" t="b">
        <f t="shared" si="37"/>
        <v>0</v>
      </c>
      <c r="AK40" s="237" t="b">
        <f t="shared" si="38"/>
        <v>0</v>
      </c>
      <c r="AL40" s="237" t="b">
        <f t="shared" si="39"/>
        <v>0</v>
      </c>
      <c r="AM40" s="237" t="b">
        <f t="shared" si="40"/>
        <v>0</v>
      </c>
      <c r="AN40" s="237" t="b">
        <f t="shared" si="41"/>
        <v>0</v>
      </c>
      <c r="AO40" s="237" t="b">
        <f t="shared" si="42"/>
        <v>0</v>
      </c>
      <c r="AP40" s="237" t="b">
        <f t="shared" si="43"/>
        <v>0</v>
      </c>
      <c r="AQ40" s="237" t="b">
        <f t="shared" si="44"/>
        <v>0</v>
      </c>
      <c r="AR40" s="237" t="b">
        <f t="shared" si="45"/>
        <v>0</v>
      </c>
      <c r="AS40" s="237" t="b">
        <f t="shared" si="46"/>
        <v>0</v>
      </c>
      <c r="AT40" s="237" t="b">
        <f t="shared" si="47"/>
        <v>0</v>
      </c>
      <c r="AU40" s="237" t="b">
        <f t="shared" si="48"/>
        <v>0</v>
      </c>
      <c r="AV40" s="237" t="b">
        <f t="shared" si="49"/>
        <v>0</v>
      </c>
      <c r="AW40" s="237" t="b">
        <f t="shared" si="50"/>
        <v>0</v>
      </c>
      <c r="AX40" s="623" t="str">
        <f>IF(COUNTA(E40:F40:H40)&lt;3,"",(IF(AH40=TRUE,AH$3,IF(AI40=TRUE,AI$3,IF(AJ40=TRUE,AJ$3,IF(AK40=TRUE,AK$3,IF(AL40=TRUE,AL$3,IF(AM40=TRUE,AM$3,IF(AN40=TRUE,AN$3,IF(AO40=TRUE,AO$3,IF(AP40=TRUE,AP$3,IF(AQ40=TRUE,AQ$3,IF(AR40=TRUE,AR$3,IF(AS40=TRUE,AS$3,IF(AT40=TRUE,AT$3,IF(AU40=TRUE,AU$3,IF(AV40=TRUE,AV$3,IF(AW40=TRUE,AW$3,"Aucune"))))))))))))))))))</f>
        <v>Aucune</v>
      </c>
      <c r="AY40" s="551" t="b">
        <f t="shared" si="132"/>
        <v>0</v>
      </c>
      <c r="AZ40" s="237" t="b">
        <f t="shared" si="133"/>
        <v>0</v>
      </c>
      <c r="BA40" s="237" t="b">
        <f t="shared" si="134"/>
        <v>0</v>
      </c>
      <c r="BB40" s="121" t="str">
        <f>IF(COUNTA(E40:F40:H40)&lt;3,"",(IF(AY40=TRUE,$AY$3,IF(AZ40=TRUE,$AZ$3,IF(BA40=TRUE,$BA$3,"Aucune action requise")))))</f>
        <v>Aucune action requise</v>
      </c>
      <c r="BC40" s="237" t="b">
        <f t="shared" si="135"/>
        <v>0</v>
      </c>
      <c r="BD40" s="237" t="b">
        <f t="shared" si="136"/>
        <v>0</v>
      </c>
      <c r="BE40" s="237" t="b">
        <f t="shared" si="137"/>
        <v>0</v>
      </c>
      <c r="BF40" s="237" t="b">
        <f t="shared" si="138"/>
        <v>0</v>
      </c>
      <c r="BG40" s="570" t="str">
        <f>IF(COUNTA(E40:F40:H40)&lt;3,"",(IF(BC40=TRUE,$BC$3,IF(BD40=TRUE,$BD$3,IF(BE40=TRUE,$BE$3,IF(BF40=TRUE,$BF$3,"Aucun"))))))</f>
        <v>Aucun</v>
      </c>
      <c r="BH40" s="572">
        <f t="shared" si="139"/>
        <v>0</v>
      </c>
      <c r="BI40" s="122">
        <f>'ODD 4'!AX11</f>
        <v>0</v>
      </c>
      <c r="BJ40" s="34"/>
      <c r="BK40" s="306"/>
      <c r="BL40" s="662">
        <f t="shared" si="140"/>
        <v>0</v>
      </c>
      <c r="BM40" s="663">
        <f t="shared" si="141"/>
        <v>0</v>
      </c>
      <c r="BR40" s="234">
        <f t="shared" si="142"/>
        <v>1</v>
      </c>
      <c r="BS40" s="234">
        <f t="shared" si="143"/>
        <v>0</v>
      </c>
      <c r="BT40" s="234">
        <f t="shared" si="144"/>
        <v>0</v>
      </c>
      <c r="BU40" s="234">
        <f t="shared" si="145"/>
        <v>0</v>
      </c>
      <c r="BV40" s="234">
        <f t="shared" si="146"/>
        <v>0</v>
      </c>
      <c r="BW40" s="234">
        <f t="shared" si="147"/>
        <v>0</v>
      </c>
      <c r="BX40" s="234">
        <f t="shared" si="148"/>
        <v>0</v>
      </c>
      <c r="BY40" s="234">
        <f t="shared" si="149"/>
        <v>0</v>
      </c>
    </row>
    <row r="41" spans="1:77" s="233" customFormat="1" ht="114" customHeight="1">
      <c r="A41" s="226"/>
      <c r="B41" s="369" t="s">
        <v>132</v>
      </c>
      <c r="C41" s="370" t="s">
        <v>466</v>
      </c>
      <c r="D41" s="595">
        <f>'ODD 4'!D12</f>
        <v>0</v>
      </c>
      <c r="E41" s="378">
        <f>'ODD 4'!E12</f>
        <v>0</v>
      </c>
      <c r="F41" s="373">
        <f>'ODD 4'!F12</f>
        <v>0</v>
      </c>
      <c r="G41" s="373">
        <f>'ODD 4'!G12</f>
        <v>0</v>
      </c>
      <c r="H41" s="374">
        <f>'ODD 4'!H12</f>
        <v>0</v>
      </c>
      <c r="I41" s="374">
        <f>'ODD 4'!I12</f>
        <v>0</v>
      </c>
      <c r="J41" s="361">
        <f t="shared" si="150"/>
        <v>0</v>
      </c>
      <c r="K41" s="362">
        <f t="shared" si="128"/>
        <v>0</v>
      </c>
      <c r="L41" s="362" t="b">
        <f t="shared" si="151"/>
        <v>0</v>
      </c>
      <c r="M41" s="362" t="b">
        <f t="shared" si="152"/>
        <v>0</v>
      </c>
      <c r="N41" s="362" t="b">
        <f t="shared" si="153"/>
        <v>0</v>
      </c>
      <c r="O41" s="362" t="b">
        <f t="shared" si="154"/>
        <v>0</v>
      </c>
      <c r="P41" s="362" t="b">
        <f t="shared" si="155"/>
        <v>0</v>
      </c>
      <c r="Q41" s="362" t="b">
        <f t="shared" si="156"/>
        <v>0</v>
      </c>
      <c r="R41" s="362" t="b">
        <f t="shared" si="157"/>
        <v>0</v>
      </c>
      <c r="S41" s="363">
        <f t="shared" si="129"/>
        <v>0</v>
      </c>
      <c r="T41" s="364">
        <f t="shared" si="130"/>
        <v>0</v>
      </c>
      <c r="U41" s="365">
        <f t="shared" si="131"/>
        <v>0</v>
      </c>
      <c r="V41" s="362" t="b">
        <f t="shared" si="158"/>
        <v>0</v>
      </c>
      <c r="W41" s="362" t="b">
        <f t="shared" si="159"/>
        <v>0</v>
      </c>
      <c r="X41" s="362" t="b">
        <f t="shared" si="160"/>
        <v>0</v>
      </c>
      <c r="Y41" s="362" t="b">
        <f t="shared" si="161"/>
        <v>0</v>
      </c>
      <c r="Z41" s="649" t="b">
        <f t="shared" si="162"/>
        <v>1</v>
      </c>
      <c r="AA41" s="650" t="str">
        <f>IF(COUNTA(E41:F41:H41)&lt;3,"",(IF(V41=TRUE,$V$3,IF(W41=TRUE,$W$3,IF(X41=TRUE,$X$3,IF(Y41=TRUE,$Y$3,"Non"))))))</f>
        <v>Non</v>
      </c>
      <c r="AB41" s="362" t="b">
        <f t="shared" si="163"/>
        <v>0</v>
      </c>
      <c r="AC41" s="362" t="b">
        <f t="shared" si="164"/>
        <v>0</v>
      </c>
      <c r="AD41" s="362" t="b">
        <f t="shared" si="165"/>
        <v>0</v>
      </c>
      <c r="AE41" s="362" t="b">
        <f t="shared" si="166"/>
        <v>0</v>
      </c>
      <c r="AF41" s="362" t="b">
        <f t="shared" si="167"/>
        <v>0</v>
      </c>
      <c r="AG41" s="366" t="str">
        <f>IF(COUNTA(E41:F41:H41)&lt;3,"",(IF(AB41=TRUE,$AB$3,IF(AC41=TRUE,$AC$3,IF(AD41=TRUE,$AD$3,IF(AE41=TRUE,$AE$3,IF(AF41=TRUE,$AF$3,"Aucune")))))))</f>
        <v>Aucune</v>
      </c>
      <c r="AH41" s="237" t="b">
        <f t="shared" si="35"/>
        <v>0</v>
      </c>
      <c r="AI41" s="237" t="b">
        <f t="shared" si="36"/>
        <v>0</v>
      </c>
      <c r="AJ41" s="237" t="b">
        <f t="shared" si="37"/>
        <v>0</v>
      </c>
      <c r="AK41" s="237" t="b">
        <f t="shared" si="38"/>
        <v>0</v>
      </c>
      <c r="AL41" s="237" t="b">
        <f t="shared" si="39"/>
        <v>0</v>
      </c>
      <c r="AM41" s="237" t="b">
        <f t="shared" si="40"/>
        <v>0</v>
      </c>
      <c r="AN41" s="237" t="b">
        <f t="shared" si="41"/>
        <v>0</v>
      </c>
      <c r="AO41" s="237" t="b">
        <f t="shared" si="42"/>
        <v>0</v>
      </c>
      <c r="AP41" s="237" t="b">
        <f t="shared" si="43"/>
        <v>0</v>
      </c>
      <c r="AQ41" s="237" t="b">
        <f t="shared" si="44"/>
        <v>0</v>
      </c>
      <c r="AR41" s="237" t="b">
        <f t="shared" si="45"/>
        <v>0</v>
      </c>
      <c r="AS41" s="237" t="b">
        <f t="shared" si="46"/>
        <v>0</v>
      </c>
      <c r="AT41" s="237" t="b">
        <f t="shared" si="47"/>
        <v>0</v>
      </c>
      <c r="AU41" s="237" t="b">
        <f t="shared" si="48"/>
        <v>0</v>
      </c>
      <c r="AV41" s="237" t="b">
        <f t="shared" si="49"/>
        <v>0</v>
      </c>
      <c r="AW41" s="237" t="b">
        <f t="shared" si="50"/>
        <v>0</v>
      </c>
      <c r="AX41" s="623" t="str">
        <f>IF(COUNTA(E41:F41:H41)&lt;3,"",(IF(AH41=TRUE,AH$3,IF(AI41=TRUE,AI$3,IF(AJ41=TRUE,AJ$3,IF(AK41=TRUE,AK$3,IF(AL41=TRUE,AL$3,IF(AM41=TRUE,AM$3,IF(AN41=TRUE,AN$3,IF(AO41=TRUE,AO$3,IF(AP41=TRUE,AP$3,IF(AQ41=TRUE,AQ$3,IF(AR41=TRUE,AR$3,IF(AS41=TRUE,AS$3,IF(AT41=TRUE,AT$3,IF(AU41=TRUE,AU$3,IF(AV41=TRUE,AV$3,IF(AW41=TRUE,AW$3,"Aucune"))))))))))))))))))</f>
        <v>Aucune</v>
      </c>
      <c r="AY41" s="599" t="b">
        <f t="shared" si="132"/>
        <v>0</v>
      </c>
      <c r="AZ41" s="362" t="b">
        <f t="shared" si="133"/>
        <v>0</v>
      </c>
      <c r="BA41" s="362" t="b">
        <f t="shared" si="134"/>
        <v>0</v>
      </c>
      <c r="BB41" s="366" t="str">
        <f>IF(COUNTA(E41:F41:H41)&lt;3,"",(IF(AY41=TRUE,$AY$3,IF(AZ41=TRUE,$AZ$3,IF(BA41=TRUE,$BA$3,"Aucune action requise")))))</f>
        <v>Aucune action requise</v>
      </c>
      <c r="BC41" s="362" t="b">
        <f t="shared" si="135"/>
        <v>0</v>
      </c>
      <c r="BD41" s="362" t="b">
        <f t="shared" si="136"/>
        <v>0</v>
      </c>
      <c r="BE41" s="362" t="b">
        <f t="shared" si="137"/>
        <v>0</v>
      </c>
      <c r="BF41" s="362" t="b">
        <f t="shared" si="138"/>
        <v>0</v>
      </c>
      <c r="BG41" s="575" t="str">
        <f>IF(COUNTA(E41:F41:H41)&lt;3,"",(IF(BC41=TRUE,$BC$3,IF(BD41=TRUE,$BD$3,IF(BE41=TRUE,$BE$3,IF(BF41=TRUE,$BF$3,"Aucun"))))))</f>
        <v>Aucun</v>
      </c>
      <c r="BH41" s="576">
        <f t="shared" si="139"/>
        <v>0</v>
      </c>
      <c r="BI41" s="367">
        <f>'ODD 4'!AX12</f>
        <v>0</v>
      </c>
      <c r="BJ41" s="368"/>
      <c r="BK41" s="379"/>
      <c r="BL41" s="678">
        <f t="shared" si="140"/>
        <v>0</v>
      </c>
      <c r="BM41" s="679">
        <f t="shared" si="141"/>
        <v>0</v>
      </c>
      <c r="BR41" s="234">
        <f t="shared" si="142"/>
        <v>1</v>
      </c>
      <c r="BS41" s="234">
        <f t="shared" si="143"/>
        <v>0</v>
      </c>
      <c r="BT41" s="234">
        <f t="shared" si="144"/>
        <v>0</v>
      </c>
      <c r="BU41" s="234">
        <f t="shared" si="145"/>
        <v>0</v>
      </c>
      <c r="BV41" s="234">
        <f t="shared" si="146"/>
        <v>0</v>
      </c>
      <c r="BW41" s="234">
        <f t="shared" si="147"/>
        <v>0</v>
      </c>
      <c r="BX41" s="234">
        <f t="shared" si="148"/>
        <v>0</v>
      </c>
      <c r="BY41" s="234">
        <f t="shared" si="149"/>
        <v>0</v>
      </c>
    </row>
    <row r="42" spans="1:77" s="233" customFormat="1" ht="114" customHeight="1" thickBot="1">
      <c r="A42" s="226"/>
      <c r="B42" s="286" t="s">
        <v>134</v>
      </c>
      <c r="C42" s="175" t="s">
        <v>135</v>
      </c>
      <c r="D42" s="596">
        <f>'ODD 4'!D13</f>
        <v>0</v>
      </c>
      <c r="E42" s="176">
        <f>'ODD 4'!E13</f>
        <v>0</v>
      </c>
      <c r="F42" s="177">
        <f>'ODD 4'!F13</f>
        <v>0</v>
      </c>
      <c r="G42" s="177">
        <f>'ODD 4'!G13</f>
        <v>0</v>
      </c>
      <c r="H42" s="178">
        <f>'ODD 4'!H13</f>
        <v>0</v>
      </c>
      <c r="I42" s="178">
        <f>'ODD 4'!I13</f>
        <v>0</v>
      </c>
      <c r="J42" s="287">
        <f t="shared" si="150"/>
        <v>0</v>
      </c>
      <c r="K42" s="288">
        <f t="shared" si="128"/>
        <v>0</v>
      </c>
      <c r="L42" s="288" t="b">
        <f t="shared" si="151"/>
        <v>0</v>
      </c>
      <c r="M42" s="288" t="b">
        <f t="shared" si="152"/>
        <v>0</v>
      </c>
      <c r="N42" s="288" t="b">
        <f t="shared" si="153"/>
        <v>0</v>
      </c>
      <c r="O42" s="288" t="b">
        <f t="shared" si="154"/>
        <v>0</v>
      </c>
      <c r="P42" s="288" t="b">
        <f t="shared" si="155"/>
        <v>0</v>
      </c>
      <c r="Q42" s="288" t="b">
        <f t="shared" si="156"/>
        <v>0</v>
      </c>
      <c r="R42" s="288" t="b">
        <f t="shared" si="157"/>
        <v>0</v>
      </c>
      <c r="S42" s="289">
        <f t="shared" si="129"/>
        <v>0</v>
      </c>
      <c r="T42" s="290">
        <f t="shared" si="130"/>
        <v>0</v>
      </c>
      <c r="U42" s="291">
        <f t="shared" si="131"/>
        <v>0</v>
      </c>
      <c r="V42" s="288" t="b">
        <f t="shared" si="158"/>
        <v>0</v>
      </c>
      <c r="W42" s="288" t="b">
        <f t="shared" si="159"/>
        <v>0</v>
      </c>
      <c r="X42" s="288" t="b">
        <f t="shared" si="160"/>
        <v>0</v>
      </c>
      <c r="Y42" s="288" t="b">
        <f t="shared" si="161"/>
        <v>0</v>
      </c>
      <c r="Z42" s="635" t="b">
        <f t="shared" si="162"/>
        <v>1</v>
      </c>
      <c r="AA42" s="640" t="str">
        <f>IF(COUNTA(E42:F42:H42)&lt;3,"",(IF(V42=TRUE,$V$3,IF(W42=TRUE,$W$3,IF(X42=TRUE,$X$3,IF(Y42=TRUE,$Y$3,"Non"))))))</f>
        <v>Non</v>
      </c>
      <c r="AB42" s="288" t="b">
        <f t="shared" si="163"/>
        <v>0</v>
      </c>
      <c r="AC42" s="288" t="b">
        <f t="shared" si="164"/>
        <v>0</v>
      </c>
      <c r="AD42" s="288" t="b">
        <f t="shared" si="165"/>
        <v>0</v>
      </c>
      <c r="AE42" s="288" t="b">
        <f t="shared" si="166"/>
        <v>0</v>
      </c>
      <c r="AF42" s="288" t="b">
        <f t="shared" si="167"/>
        <v>0</v>
      </c>
      <c r="AG42" s="179" t="str">
        <f>IF(COUNTA(E42:F42:H42)&lt;3,"",(IF(AB42=TRUE,$AB$3,IF(AC42=TRUE,$AC$3,IF(AD42=TRUE,$AD$3,IF(AE42=TRUE,$AE$3,IF(AF42=TRUE,$AF$3,"Aucune")))))))</f>
        <v>Aucune</v>
      </c>
      <c r="AH42" s="288" t="b">
        <f t="shared" si="35"/>
        <v>0</v>
      </c>
      <c r="AI42" s="288" t="b">
        <f t="shared" si="36"/>
        <v>0</v>
      </c>
      <c r="AJ42" s="288" t="b">
        <f t="shared" si="37"/>
        <v>0</v>
      </c>
      <c r="AK42" s="288" t="b">
        <f t="shared" si="38"/>
        <v>0</v>
      </c>
      <c r="AL42" s="288" t="b">
        <f t="shared" si="39"/>
        <v>0</v>
      </c>
      <c r="AM42" s="288" t="b">
        <f t="shared" si="40"/>
        <v>0</v>
      </c>
      <c r="AN42" s="288" t="b">
        <f t="shared" si="41"/>
        <v>0</v>
      </c>
      <c r="AO42" s="288" t="b">
        <f t="shared" si="42"/>
        <v>0</v>
      </c>
      <c r="AP42" s="288" t="b">
        <f t="shared" si="43"/>
        <v>0</v>
      </c>
      <c r="AQ42" s="288" t="b">
        <f t="shared" si="44"/>
        <v>0</v>
      </c>
      <c r="AR42" s="288" t="b">
        <f t="shared" si="45"/>
        <v>0</v>
      </c>
      <c r="AS42" s="288" t="b">
        <f t="shared" si="46"/>
        <v>0</v>
      </c>
      <c r="AT42" s="288" t="b">
        <f t="shared" si="47"/>
        <v>0</v>
      </c>
      <c r="AU42" s="288" t="b">
        <f t="shared" si="48"/>
        <v>0</v>
      </c>
      <c r="AV42" s="288" t="b">
        <f t="shared" si="49"/>
        <v>0</v>
      </c>
      <c r="AW42" s="288" t="b">
        <f t="shared" si="50"/>
        <v>0</v>
      </c>
      <c r="AX42" s="624" t="str">
        <f>IF(COUNTA(E42:F42:H42)&lt;3,"",(IF(AH42=TRUE,AH$3,IF(AI42=TRUE,AI$3,IF(AJ42=TRUE,AJ$3,IF(AK42=TRUE,AK$3,IF(AL42=TRUE,AL$3,IF(AM42=TRUE,AM$3,IF(AN42=TRUE,AN$3,IF(AO42=TRUE,AO$3,IF(AP42=TRUE,AP$3,IF(AQ42=TRUE,AQ$3,IF(AR42=TRUE,AR$3,IF(AS42=TRUE,AS$3,IF(AT42=TRUE,AT$3,IF(AU42=TRUE,AU$3,IF(AV42=TRUE,AV$3,IF(AW42=TRUE,AW$3,"Aucune"))))))))))))))))))</f>
        <v>Aucune</v>
      </c>
      <c r="AY42" s="580" t="b">
        <f t="shared" si="132"/>
        <v>0</v>
      </c>
      <c r="AZ42" s="288" t="b">
        <f t="shared" si="133"/>
        <v>0</v>
      </c>
      <c r="BA42" s="288" t="b">
        <f t="shared" si="134"/>
        <v>0</v>
      </c>
      <c r="BB42" s="179" t="str">
        <f>IF(COUNTA(E42:F42:H42)&lt;3,"",(IF(AY42=TRUE,$AY$3,IF(AZ42=TRUE,$AZ$3,IF(BA42=TRUE,$BA$3,"Aucune action requise")))))</f>
        <v>Aucune action requise</v>
      </c>
      <c r="BC42" s="288" t="b">
        <f t="shared" si="135"/>
        <v>0</v>
      </c>
      <c r="BD42" s="288" t="b">
        <f t="shared" si="136"/>
        <v>0</v>
      </c>
      <c r="BE42" s="288" t="b">
        <f t="shared" si="137"/>
        <v>0</v>
      </c>
      <c r="BF42" s="288" t="b">
        <f t="shared" si="138"/>
        <v>0</v>
      </c>
      <c r="BG42" s="577" t="str">
        <f>IF(COUNTA(E42:F42:H42)&lt;3,"",(IF(BC42=TRUE,$BC$3,IF(BD42=TRUE,$BD$3,IF(BE42=TRUE,$BE$3,IF(BF42=TRUE,$BF$3,"Aucun"))))))</f>
        <v>Aucun</v>
      </c>
      <c r="BH42" s="578">
        <f t="shared" si="139"/>
        <v>0</v>
      </c>
      <c r="BI42" s="180">
        <f>'ODD 4'!AX13</f>
        <v>0</v>
      </c>
      <c r="BJ42" s="73"/>
      <c r="BK42" s="314"/>
      <c r="BL42" s="680">
        <f t="shared" si="140"/>
        <v>0</v>
      </c>
      <c r="BM42" s="681">
        <f t="shared" si="141"/>
        <v>0</v>
      </c>
      <c r="BR42" s="234">
        <f t="shared" si="142"/>
        <v>1</v>
      </c>
      <c r="BS42" s="234">
        <f t="shared" si="143"/>
        <v>0</v>
      </c>
      <c r="BT42" s="234">
        <f t="shared" si="144"/>
        <v>0</v>
      </c>
      <c r="BU42" s="234">
        <f t="shared" si="145"/>
        <v>0</v>
      </c>
      <c r="BV42" s="234">
        <f t="shared" si="146"/>
        <v>0</v>
      </c>
      <c r="BW42" s="234">
        <f t="shared" si="147"/>
        <v>0</v>
      </c>
      <c r="BX42" s="234">
        <f t="shared" si="148"/>
        <v>0</v>
      </c>
      <c r="BY42" s="234">
        <f t="shared" si="149"/>
        <v>0</v>
      </c>
    </row>
    <row r="43" spans="1:77" s="233" customFormat="1" ht="114" customHeight="1">
      <c r="A43" s="226"/>
      <c r="B43" s="274" t="s">
        <v>136</v>
      </c>
      <c r="C43" s="153" t="s">
        <v>137</v>
      </c>
      <c r="D43" s="597">
        <f>'ODD 4'!D14</f>
        <v>0</v>
      </c>
      <c r="E43" s="170">
        <f>'ODD 4'!E14</f>
        <v>0</v>
      </c>
      <c r="F43" s="154">
        <f>'ODD 4'!F14</f>
        <v>0</v>
      </c>
      <c r="G43" s="154">
        <f>'ODD 4'!G14</f>
        <v>0</v>
      </c>
      <c r="H43" s="155">
        <f>'ODD 4'!H14</f>
        <v>0</v>
      </c>
      <c r="I43" s="155">
        <f>'ODD 4'!I14</f>
        <v>0</v>
      </c>
      <c r="J43" s="275">
        <f t="shared" si="150"/>
        <v>0</v>
      </c>
      <c r="K43" s="276">
        <f t="shared" si="128"/>
        <v>0</v>
      </c>
      <c r="L43" s="276" t="b">
        <f t="shared" si="151"/>
        <v>0</v>
      </c>
      <c r="M43" s="276" t="b">
        <f t="shared" si="152"/>
        <v>0</v>
      </c>
      <c r="N43" s="276" t="b">
        <f t="shared" si="153"/>
        <v>0</v>
      </c>
      <c r="O43" s="276" t="b">
        <f t="shared" si="154"/>
        <v>0</v>
      </c>
      <c r="P43" s="276" t="b">
        <f t="shared" si="155"/>
        <v>0</v>
      </c>
      <c r="Q43" s="276" t="b">
        <f t="shared" si="156"/>
        <v>0</v>
      </c>
      <c r="R43" s="276" t="b">
        <f t="shared" si="157"/>
        <v>0</v>
      </c>
      <c r="S43" s="277">
        <f t="shared" si="129"/>
        <v>0</v>
      </c>
      <c r="T43" s="278">
        <f t="shared" si="130"/>
        <v>0</v>
      </c>
      <c r="U43" s="279">
        <f t="shared" si="131"/>
        <v>0</v>
      </c>
      <c r="V43" s="276" t="b">
        <f t="shared" si="158"/>
        <v>0</v>
      </c>
      <c r="W43" s="276" t="b">
        <f t="shared" si="159"/>
        <v>0</v>
      </c>
      <c r="X43" s="276" t="b">
        <f t="shared" si="160"/>
        <v>0</v>
      </c>
      <c r="Y43" s="276" t="b">
        <f t="shared" si="161"/>
        <v>0</v>
      </c>
      <c r="Z43" s="633" t="b">
        <f t="shared" si="162"/>
        <v>1</v>
      </c>
      <c r="AA43" s="638" t="str">
        <f>IF(COUNTA(E43:F43:H43)&lt;3,"",(IF(V43=TRUE,$V$3,IF(W43=TRUE,$W$3,IF(X43=TRUE,$X$3,IF(Y43=TRUE,$Y$3,"Non"))))))</f>
        <v>Non</v>
      </c>
      <c r="AB43" s="276" t="b">
        <f t="shared" si="163"/>
        <v>0</v>
      </c>
      <c r="AC43" s="276" t="b">
        <f t="shared" si="164"/>
        <v>0</v>
      </c>
      <c r="AD43" s="276" t="b">
        <f t="shared" si="165"/>
        <v>0</v>
      </c>
      <c r="AE43" s="276" t="b">
        <f t="shared" si="166"/>
        <v>0</v>
      </c>
      <c r="AF43" s="276" t="b">
        <f t="shared" si="167"/>
        <v>0</v>
      </c>
      <c r="AG43" s="156" t="str">
        <f>IF(COUNTA(E43:F43:H43)&lt;3,"",(IF(AB43=TRUE,$AB$3,IF(AC43=TRUE,$AC$3,IF(AD43=TRUE,$AD$3,IF(AE43=TRUE,$AE$3,IF(AF43=TRUE,$AF$3,"Aucune")))))))</f>
        <v>Aucune</v>
      </c>
      <c r="AH43" s="276" t="b">
        <f t="shared" si="35"/>
        <v>0</v>
      </c>
      <c r="AI43" s="276" t="b">
        <f t="shared" si="36"/>
        <v>0</v>
      </c>
      <c r="AJ43" s="276" t="b">
        <f t="shared" si="37"/>
        <v>0</v>
      </c>
      <c r="AK43" s="276" t="b">
        <f t="shared" si="38"/>
        <v>0</v>
      </c>
      <c r="AL43" s="276" t="b">
        <f t="shared" si="39"/>
        <v>0</v>
      </c>
      <c r="AM43" s="276" t="b">
        <f t="shared" si="40"/>
        <v>0</v>
      </c>
      <c r="AN43" s="276" t="b">
        <f t="shared" si="41"/>
        <v>0</v>
      </c>
      <c r="AO43" s="276" t="b">
        <f t="shared" si="42"/>
        <v>0</v>
      </c>
      <c r="AP43" s="276" t="b">
        <f t="shared" si="43"/>
        <v>0</v>
      </c>
      <c r="AQ43" s="276" t="b">
        <f t="shared" si="44"/>
        <v>0</v>
      </c>
      <c r="AR43" s="276" t="b">
        <f t="shared" si="45"/>
        <v>0</v>
      </c>
      <c r="AS43" s="276" t="b">
        <f t="shared" si="46"/>
        <v>0</v>
      </c>
      <c r="AT43" s="276" t="b">
        <f t="shared" si="47"/>
        <v>0</v>
      </c>
      <c r="AU43" s="276" t="b">
        <f t="shared" si="48"/>
        <v>0</v>
      </c>
      <c r="AV43" s="276" t="b">
        <f t="shared" si="49"/>
        <v>0</v>
      </c>
      <c r="AW43" s="276" t="b">
        <f t="shared" si="50"/>
        <v>0</v>
      </c>
      <c r="AX43" s="622" t="str">
        <f>IF(COUNTA(E43:F43:H43)&lt;3,"",(IF(AH43=TRUE,AH$3,IF(AI43=TRUE,AI$3,IF(AJ43=TRUE,AJ$3,IF(AK43=TRUE,AK$3,IF(AL43=TRUE,AL$3,IF(AM43=TRUE,AM$3,IF(AN43=TRUE,AN$3,IF(AO43=TRUE,AO$3,IF(AP43=TRUE,AP$3,IF(AQ43=TRUE,AQ$3,IF(AR43=TRUE,AR$3,IF(AS43=TRUE,AS$3,IF(AT43=TRUE,AT$3,IF(AU43=TRUE,AU$3,IF(AV43=TRUE,AV$3,IF(AW43=TRUE,AW$3,"Aucune"))))))))))))))))))</f>
        <v>Aucune</v>
      </c>
      <c r="AY43" s="579" t="b">
        <f t="shared" si="132"/>
        <v>0</v>
      </c>
      <c r="AZ43" s="276" t="b">
        <f t="shared" si="133"/>
        <v>0</v>
      </c>
      <c r="BA43" s="276" t="b">
        <f t="shared" si="134"/>
        <v>0</v>
      </c>
      <c r="BB43" s="156" t="str">
        <f>IF(COUNTA(E43:F43:H43)&lt;3,"",(IF(AY43=TRUE,$AY$3,IF(AZ43=TRUE,$AZ$3,IF(BA43=TRUE,$BA$3,"Aucune action requise")))))</f>
        <v>Aucune action requise</v>
      </c>
      <c r="BC43" s="276" t="b">
        <f t="shared" si="135"/>
        <v>0</v>
      </c>
      <c r="BD43" s="276" t="b">
        <f t="shared" si="136"/>
        <v>0</v>
      </c>
      <c r="BE43" s="276" t="b">
        <f t="shared" si="137"/>
        <v>0</v>
      </c>
      <c r="BF43" s="276" t="b">
        <f t="shared" si="138"/>
        <v>0</v>
      </c>
      <c r="BG43" s="569" t="str">
        <f>IF(COUNTA(E43:F43:H43)&lt;3,"",(IF(BC43=TRUE,$BC$3,IF(BD43=TRUE,$BD$3,IF(BE43=TRUE,$BE$3,IF(BF43=TRUE,$BF$3,"Aucun"))))))</f>
        <v>Aucun</v>
      </c>
      <c r="BH43" s="557">
        <f t="shared" si="139"/>
        <v>0</v>
      </c>
      <c r="BI43" s="157">
        <f>'ODD 4'!AX14</f>
        <v>0</v>
      </c>
      <c r="BJ43" s="61"/>
      <c r="BK43" s="312"/>
      <c r="BL43" s="682">
        <f t="shared" si="140"/>
        <v>0</v>
      </c>
      <c r="BM43" s="683">
        <f t="shared" si="141"/>
        <v>0</v>
      </c>
      <c r="BR43" s="234">
        <f t="shared" si="142"/>
        <v>1</v>
      </c>
      <c r="BS43" s="234">
        <f t="shared" si="143"/>
        <v>0</v>
      </c>
      <c r="BT43" s="234">
        <f t="shared" si="144"/>
        <v>0</v>
      </c>
      <c r="BU43" s="234">
        <f t="shared" si="145"/>
        <v>0</v>
      </c>
      <c r="BV43" s="234">
        <f t="shared" si="146"/>
        <v>0</v>
      </c>
      <c r="BW43" s="234">
        <f t="shared" si="147"/>
        <v>0</v>
      </c>
      <c r="BX43" s="234">
        <f t="shared" si="148"/>
        <v>0</v>
      </c>
      <c r="BY43" s="234">
        <f t="shared" si="149"/>
        <v>0</v>
      </c>
    </row>
    <row r="44" spans="1:77" ht="114" customHeight="1">
      <c r="B44" s="264" t="s">
        <v>138</v>
      </c>
      <c r="C44" s="166" t="s">
        <v>139</v>
      </c>
      <c r="D44" s="598">
        <f>'ODD 4'!D15</f>
        <v>0</v>
      </c>
      <c r="E44" s="174">
        <f>'ODD 4'!E15</f>
        <v>0</v>
      </c>
      <c r="F44" s="124">
        <f>'ODD 4'!F15</f>
        <v>0</v>
      </c>
      <c r="G44" s="124">
        <f>'ODD 4'!G15</f>
        <v>0</v>
      </c>
      <c r="H44" s="125">
        <f>'ODD 4'!H15</f>
        <v>0</v>
      </c>
      <c r="I44" s="125">
        <f>'ODD 4'!I15</f>
        <v>0</v>
      </c>
      <c r="J44" s="126">
        <f t="shared" si="150"/>
        <v>0</v>
      </c>
      <c r="K44" s="265">
        <f t="shared" si="128"/>
        <v>0</v>
      </c>
      <c r="L44" s="265" t="b">
        <f t="shared" si="151"/>
        <v>0</v>
      </c>
      <c r="M44" s="265" t="b">
        <f t="shared" si="152"/>
        <v>0</v>
      </c>
      <c r="N44" s="265" t="b">
        <f t="shared" si="153"/>
        <v>0</v>
      </c>
      <c r="O44" s="265" t="b">
        <f t="shared" si="154"/>
        <v>0</v>
      </c>
      <c r="P44" s="265" t="b">
        <f t="shared" si="155"/>
        <v>0</v>
      </c>
      <c r="Q44" s="265" t="b">
        <f t="shared" si="156"/>
        <v>0</v>
      </c>
      <c r="R44" s="265" t="b">
        <f t="shared" si="157"/>
        <v>0</v>
      </c>
      <c r="S44" s="266">
        <f t="shared" si="129"/>
        <v>0</v>
      </c>
      <c r="T44" s="267">
        <f t="shared" si="130"/>
        <v>0</v>
      </c>
      <c r="U44" s="241">
        <f t="shared" si="131"/>
        <v>0</v>
      </c>
      <c r="V44" s="265" t="b">
        <f t="shared" si="158"/>
        <v>0</v>
      </c>
      <c r="W44" s="265" t="b">
        <f t="shared" si="159"/>
        <v>0</v>
      </c>
      <c r="X44" s="265" t="b">
        <f t="shared" si="160"/>
        <v>0</v>
      </c>
      <c r="Y44" s="265" t="b">
        <f t="shared" si="161"/>
        <v>0</v>
      </c>
      <c r="Z44" s="644" t="b">
        <f t="shared" si="162"/>
        <v>1</v>
      </c>
      <c r="AA44" s="646" t="str">
        <f>IF(COUNTA(E44:F44:H44)&lt;3,"",(IF(V44=TRUE,$V$3,IF(W44=TRUE,$W$3,IF(X44=TRUE,$X$3,IF(Y44=TRUE,$Y$3,"Non"))))))</f>
        <v>Non</v>
      </c>
      <c r="AB44" s="265" t="b">
        <f t="shared" si="163"/>
        <v>0</v>
      </c>
      <c r="AC44" s="265" t="b">
        <f t="shared" si="164"/>
        <v>0</v>
      </c>
      <c r="AD44" s="265" t="b">
        <f t="shared" si="165"/>
        <v>0</v>
      </c>
      <c r="AE44" s="265" t="b">
        <f t="shared" si="166"/>
        <v>0</v>
      </c>
      <c r="AF44" s="265" t="b">
        <f t="shared" si="167"/>
        <v>0</v>
      </c>
      <c r="AG44" s="144" t="str">
        <f>IF(COUNTA(E44:F44:H44)&lt;3,"",(IF(AB44=TRUE,$AB$3,IF(AC44=TRUE,$AC$3,IF(AD44=TRUE,$AD$3,IF(AE44=TRUE,$AE$3,IF(AF44=TRUE,$AF$3,"Aucune")))))))</f>
        <v>Aucune</v>
      </c>
      <c r="AH44" s="237" t="b">
        <f t="shared" si="35"/>
        <v>0</v>
      </c>
      <c r="AI44" s="237" t="b">
        <f t="shared" si="36"/>
        <v>0</v>
      </c>
      <c r="AJ44" s="237" t="b">
        <f t="shared" si="37"/>
        <v>0</v>
      </c>
      <c r="AK44" s="237" t="b">
        <f t="shared" si="38"/>
        <v>0</v>
      </c>
      <c r="AL44" s="237" t="b">
        <f t="shared" si="39"/>
        <v>0</v>
      </c>
      <c r="AM44" s="237" t="b">
        <f t="shared" si="40"/>
        <v>0</v>
      </c>
      <c r="AN44" s="237" t="b">
        <f t="shared" si="41"/>
        <v>0</v>
      </c>
      <c r="AO44" s="237" t="b">
        <f t="shared" si="42"/>
        <v>0</v>
      </c>
      <c r="AP44" s="237" t="b">
        <f t="shared" si="43"/>
        <v>0</v>
      </c>
      <c r="AQ44" s="237" t="b">
        <f t="shared" si="44"/>
        <v>0</v>
      </c>
      <c r="AR44" s="237" t="b">
        <f t="shared" si="45"/>
        <v>0</v>
      </c>
      <c r="AS44" s="237" t="b">
        <f t="shared" si="46"/>
        <v>0</v>
      </c>
      <c r="AT44" s="237" t="b">
        <f t="shared" si="47"/>
        <v>0</v>
      </c>
      <c r="AU44" s="237" t="b">
        <f t="shared" si="48"/>
        <v>0</v>
      </c>
      <c r="AV44" s="237" t="b">
        <f t="shared" si="49"/>
        <v>0</v>
      </c>
      <c r="AW44" s="237" t="b">
        <f t="shared" si="50"/>
        <v>0</v>
      </c>
      <c r="AX44" s="567" t="str">
        <f>IF(COUNTA(E44:F44:H44)&lt;3,"",(IF(AH44=TRUE,AH$3,IF(AI44=TRUE,AI$3,IF(AJ44=TRUE,AJ$3,IF(AK44=TRUE,AK$3,IF(AL44=TRUE,AL$3,IF(AM44=TRUE,AM$3,IF(AN44=TRUE,AN$3,IF(AO44=TRUE,AO$3,IF(AP44=TRUE,AP$3,IF(AQ44=TRUE,AQ$3,IF(AR44=TRUE,AR$3,IF(AS44=TRUE,AS$3,IF(AT44=TRUE,AT$3,IF(AU44=TRUE,AU$3,IF(AV44=TRUE,AV$3,IF(AW44=TRUE,AW$3,"Aucune"))))))))))))))))))</f>
        <v>Aucune</v>
      </c>
      <c r="AY44" s="564" t="b">
        <f t="shared" si="132"/>
        <v>0</v>
      </c>
      <c r="AZ44" s="265" t="b">
        <f t="shared" si="133"/>
        <v>0</v>
      </c>
      <c r="BA44" s="265" t="b">
        <f t="shared" si="134"/>
        <v>0</v>
      </c>
      <c r="BB44" s="144" t="str">
        <f>IF(COUNTA(E44:F44:H44)&lt;3,"",(IF(AY44=TRUE,$AY$3,IF(AZ44=TRUE,$AZ$3,IF(BA44=TRUE,$BA$3,"Aucune action requise")))))</f>
        <v>Aucune action requise</v>
      </c>
      <c r="BC44" s="265" t="b">
        <f t="shared" si="135"/>
        <v>0</v>
      </c>
      <c r="BD44" s="265" t="b">
        <f t="shared" si="136"/>
        <v>0</v>
      </c>
      <c r="BE44" s="265" t="b">
        <f t="shared" si="137"/>
        <v>0</v>
      </c>
      <c r="BF44" s="265" t="b">
        <f t="shared" si="138"/>
        <v>0</v>
      </c>
      <c r="BG44" s="571" t="str">
        <f>IF(COUNTA(E44:F44:H44)&lt;3,"",(IF(BC44=TRUE,$BC$3,IF(BD44=TRUE,$BD$3,IF(BE44=TRUE,$BE$3,IF(BF44=TRUE,$BF$3,"Aucun"))))))</f>
        <v>Aucun</v>
      </c>
      <c r="BH44" s="573">
        <f t="shared" si="139"/>
        <v>0</v>
      </c>
      <c r="BI44" s="145">
        <f>'ODD 4'!AX15</f>
        <v>0</v>
      </c>
      <c r="BJ44" s="37"/>
      <c r="BK44" s="310"/>
      <c r="BL44" s="672">
        <f t="shared" si="140"/>
        <v>0</v>
      </c>
      <c r="BM44" s="673">
        <f t="shared" si="141"/>
        <v>0</v>
      </c>
      <c r="BR44" s="234">
        <f t="shared" si="142"/>
        <v>1</v>
      </c>
      <c r="BS44" s="234">
        <f t="shared" si="143"/>
        <v>0</v>
      </c>
      <c r="BT44" s="234">
        <f t="shared" si="144"/>
        <v>0</v>
      </c>
      <c r="BU44" s="234">
        <f t="shared" si="145"/>
        <v>0</v>
      </c>
      <c r="BV44" s="234">
        <f t="shared" si="146"/>
        <v>0</v>
      </c>
      <c r="BW44" s="234">
        <f t="shared" si="147"/>
        <v>0</v>
      </c>
      <c r="BX44" s="234">
        <f t="shared" si="148"/>
        <v>0</v>
      </c>
      <c r="BY44" s="234">
        <f t="shared" si="149"/>
        <v>0</v>
      </c>
    </row>
    <row r="45" spans="1:77" ht="114" customHeight="1" thickBot="1">
      <c r="B45" s="262" t="s">
        <v>140</v>
      </c>
      <c r="C45" s="332" t="s">
        <v>467</v>
      </c>
      <c r="D45" s="582">
        <f>'ODD 4'!D16</f>
        <v>0</v>
      </c>
      <c r="E45" s="183">
        <f>'ODD 4'!E16</f>
        <v>0</v>
      </c>
      <c r="F45" s="148">
        <f>'ODD 4'!F16</f>
        <v>0</v>
      </c>
      <c r="G45" s="148">
        <f>'ODD 4'!G16</f>
        <v>0</v>
      </c>
      <c r="H45" s="149">
        <f>'ODD 4'!H16</f>
        <v>0</v>
      </c>
      <c r="I45" s="149">
        <f>'ODD 4'!I16</f>
        <v>0</v>
      </c>
      <c r="J45" s="269">
        <f t="shared" si="150"/>
        <v>0</v>
      </c>
      <c r="K45" s="270">
        <f t="shared" si="128"/>
        <v>0</v>
      </c>
      <c r="L45" s="270" t="b">
        <f t="shared" si="151"/>
        <v>0</v>
      </c>
      <c r="M45" s="270" t="b">
        <f t="shared" si="152"/>
        <v>0</v>
      </c>
      <c r="N45" s="270" t="b">
        <f t="shared" si="153"/>
        <v>0</v>
      </c>
      <c r="O45" s="270" t="b">
        <f t="shared" si="154"/>
        <v>0</v>
      </c>
      <c r="P45" s="270" t="b">
        <f t="shared" si="155"/>
        <v>0</v>
      </c>
      <c r="Q45" s="270" t="b">
        <f t="shared" si="156"/>
        <v>0</v>
      </c>
      <c r="R45" s="270" t="b">
        <f t="shared" si="157"/>
        <v>0</v>
      </c>
      <c r="S45" s="271">
        <f t="shared" si="129"/>
        <v>0</v>
      </c>
      <c r="T45" s="272">
        <f t="shared" si="130"/>
        <v>0</v>
      </c>
      <c r="U45" s="273">
        <f t="shared" si="131"/>
        <v>0</v>
      </c>
      <c r="V45" s="270" t="b">
        <f t="shared" si="158"/>
        <v>0</v>
      </c>
      <c r="W45" s="270" t="b">
        <f t="shared" si="159"/>
        <v>0</v>
      </c>
      <c r="X45" s="270" t="b">
        <f t="shared" si="160"/>
        <v>0</v>
      </c>
      <c r="Y45" s="270" t="b">
        <f t="shared" si="161"/>
        <v>0</v>
      </c>
      <c r="Z45" s="637" t="b">
        <f t="shared" si="162"/>
        <v>1</v>
      </c>
      <c r="AA45" s="642" t="str">
        <f>IF(COUNTA(E45:F45:H45)&lt;3,"",(IF(V45=TRUE,$V$3,IF(W45=TRUE,$W$3,IF(X45=TRUE,$X$3,IF(Y45=TRUE,$Y$3,"Non"))))))</f>
        <v>Non</v>
      </c>
      <c r="AB45" s="270" t="b">
        <f t="shared" si="163"/>
        <v>0</v>
      </c>
      <c r="AC45" s="270" t="b">
        <f t="shared" si="164"/>
        <v>0</v>
      </c>
      <c r="AD45" s="270" t="b">
        <f t="shared" si="165"/>
        <v>0</v>
      </c>
      <c r="AE45" s="270" t="b">
        <f t="shared" si="166"/>
        <v>0</v>
      </c>
      <c r="AF45" s="270" t="b">
        <f t="shared" si="167"/>
        <v>0</v>
      </c>
      <c r="AG45" s="150" t="str">
        <f>IF(COUNTA(E45:F45:H45)&lt;3,"",(IF(AB45=TRUE,$AB$3,IF(AC45=TRUE,$AC$3,IF(AD45=TRUE,$AD$3,IF(AE45=TRUE,$AE$3,IF(AF45=TRUE,$AF$3,"Aucune")))))))</f>
        <v>Aucune</v>
      </c>
      <c r="AH45" s="293" t="b">
        <f t="shared" si="35"/>
        <v>0</v>
      </c>
      <c r="AI45" s="293" t="b">
        <f t="shared" si="36"/>
        <v>0</v>
      </c>
      <c r="AJ45" s="293" t="b">
        <f t="shared" si="37"/>
        <v>0</v>
      </c>
      <c r="AK45" s="293" t="b">
        <f t="shared" si="38"/>
        <v>0</v>
      </c>
      <c r="AL45" s="293" t="b">
        <f t="shared" si="39"/>
        <v>0</v>
      </c>
      <c r="AM45" s="293" t="b">
        <f t="shared" si="40"/>
        <v>0</v>
      </c>
      <c r="AN45" s="293" t="b">
        <f t="shared" si="41"/>
        <v>0</v>
      </c>
      <c r="AO45" s="293" t="b">
        <f t="shared" si="42"/>
        <v>0</v>
      </c>
      <c r="AP45" s="293" t="b">
        <f t="shared" si="43"/>
        <v>0</v>
      </c>
      <c r="AQ45" s="293" t="b">
        <f t="shared" si="44"/>
        <v>0</v>
      </c>
      <c r="AR45" s="293" t="b">
        <f t="shared" si="45"/>
        <v>0</v>
      </c>
      <c r="AS45" s="293" t="b">
        <f t="shared" si="46"/>
        <v>0</v>
      </c>
      <c r="AT45" s="293" t="b">
        <f t="shared" si="47"/>
        <v>0</v>
      </c>
      <c r="AU45" s="293" t="b">
        <f t="shared" si="48"/>
        <v>0</v>
      </c>
      <c r="AV45" s="293" t="b">
        <f t="shared" si="49"/>
        <v>0</v>
      </c>
      <c r="AW45" s="293" t="b">
        <f t="shared" si="50"/>
        <v>0</v>
      </c>
      <c r="AX45" s="588" t="str">
        <f>IF(COUNTA(E45:F45:H45)&lt;3,"",(IF(AH45=TRUE,AH$3,IF(AI45=TRUE,AI$3,IF(AJ45=TRUE,AJ$3,IF(AK45=TRUE,AK$3,IF(AL45=TRUE,AL$3,IF(AM45=TRUE,AM$3,IF(AN45=TRUE,AN$3,IF(AO45=TRUE,AO$3,IF(AP45=TRUE,AP$3,IF(AQ45=TRUE,AQ$3,IF(AR45=TRUE,AR$3,IF(AS45=TRUE,AS$3,IF(AT45=TRUE,AT$3,IF(AU45=TRUE,AU$3,IF(AV45=TRUE,AV$3,IF(AW45=TRUE,AW$3,"Aucune"))))))))))))))))))</f>
        <v>Aucune</v>
      </c>
      <c r="AY45" s="562" t="b">
        <f t="shared" si="132"/>
        <v>0</v>
      </c>
      <c r="AZ45" s="256" t="b">
        <f t="shared" si="133"/>
        <v>0</v>
      </c>
      <c r="BA45" s="256" t="b">
        <f t="shared" si="134"/>
        <v>0</v>
      </c>
      <c r="BB45" s="140" t="str">
        <f>IF(COUNTA(E45:F45:H45)&lt;3,"",(IF(AY45=TRUE,$AY$3,IF(AZ45=TRUE,$AZ$3,IF(BA45=TRUE,$BA$3,"Aucune action requise")))))</f>
        <v>Aucune action requise</v>
      </c>
      <c r="BC45" s="256" t="b">
        <f t="shared" si="135"/>
        <v>0</v>
      </c>
      <c r="BD45" s="256" t="b">
        <f t="shared" si="136"/>
        <v>0</v>
      </c>
      <c r="BE45" s="256" t="b">
        <f t="shared" si="137"/>
        <v>0</v>
      </c>
      <c r="BF45" s="256" t="b">
        <f t="shared" si="138"/>
        <v>0</v>
      </c>
      <c r="BG45" s="554" t="str">
        <f>IF(COUNTA(E45:F45:H45)&lt;3,"",(IF(BC45=TRUE,$BC$3,IF(BD45=TRUE,$BD$3,IF(BE45=TRUE,$BE$3,IF(BF45=TRUE,$BF$3,"Aucun"))))))</f>
        <v>Aucun</v>
      </c>
      <c r="BH45" s="561">
        <f t="shared" si="139"/>
        <v>0</v>
      </c>
      <c r="BI45" s="141">
        <f>'ODD 4'!AX16</f>
        <v>0</v>
      </c>
      <c r="BJ45" s="35"/>
      <c r="BK45" s="309"/>
      <c r="BL45" s="668">
        <f t="shared" si="140"/>
        <v>0</v>
      </c>
      <c r="BM45" s="669">
        <f t="shared" si="141"/>
        <v>0</v>
      </c>
      <c r="BR45" s="234">
        <f t="shared" si="142"/>
        <v>1</v>
      </c>
      <c r="BS45" s="234">
        <f t="shared" si="143"/>
        <v>0</v>
      </c>
      <c r="BT45" s="234">
        <f t="shared" si="144"/>
        <v>0</v>
      </c>
      <c r="BU45" s="234">
        <f t="shared" si="145"/>
        <v>0</v>
      </c>
      <c r="BV45" s="234">
        <f t="shared" si="146"/>
        <v>0</v>
      </c>
      <c r="BW45" s="234">
        <f t="shared" si="147"/>
        <v>0</v>
      </c>
      <c r="BX45" s="234">
        <f t="shared" si="148"/>
        <v>0</v>
      </c>
      <c r="BY45" s="234">
        <f t="shared" si="149"/>
        <v>0</v>
      </c>
    </row>
    <row r="46" spans="1:77" s="224" customFormat="1" ht="30.75" customHeight="1" thickBot="1">
      <c r="A46" s="223"/>
      <c r="B46" s="770" t="str">
        <f>'ODD 5'!B2:C2</f>
        <v xml:space="preserve">ODD 5  -   Parvenir à l’égalité des sexes et autonomiser toutes les femmes et les filles </v>
      </c>
      <c r="C46" s="771"/>
      <c r="D46" s="771"/>
      <c r="E46" s="771"/>
      <c r="F46" s="771"/>
      <c r="G46" s="771"/>
      <c r="H46" s="771"/>
      <c r="I46" s="771"/>
      <c r="J46" s="771"/>
      <c r="K46" s="771"/>
      <c r="L46" s="771"/>
      <c r="M46" s="771"/>
      <c r="N46" s="771"/>
      <c r="O46" s="771"/>
      <c r="P46" s="771"/>
      <c r="Q46" s="771"/>
      <c r="R46" s="771"/>
      <c r="S46" s="771"/>
      <c r="T46" s="771"/>
      <c r="U46" s="771"/>
      <c r="V46" s="771"/>
      <c r="W46" s="771"/>
      <c r="X46" s="771"/>
      <c r="Y46" s="771"/>
      <c r="Z46" s="771"/>
      <c r="AA46" s="771"/>
      <c r="AB46" s="771"/>
      <c r="AC46" s="771"/>
      <c r="AD46" s="771"/>
      <c r="AE46" s="771"/>
      <c r="AF46" s="771"/>
      <c r="AG46" s="771"/>
      <c r="AH46" s="771"/>
      <c r="AI46" s="771"/>
      <c r="AJ46" s="771"/>
      <c r="AK46" s="771"/>
      <c r="AL46" s="771"/>
      <c r="AM46" s="771"/>
      <c r="AN46" s="771"/>
      <c r="AO46" s="771"/>
      <c r="AP46" s="771"/>
      <c r="AQ46" s="771"/>
      <c r="AR46" s="771"/>
      <c r="AS46" s="771"/>
      <c r="AT46" s="771"/>
      <c r="AU46" s="771"/>
      <c r="AV46" s="771"/>
      <c r="AW46" s="771"/>
      <c r="AX46" s="771"/>
      <c r="AY46" s="771"/>
      <c r="AZ46" s="771"/>
      <c r="BA46" s="771"/>
      <c r="BB46" s="771"/>
      <c r="BC46" s="771"/>
      <c r="BD46" s="771"/>
      <c r="BE46" s="771"/>
      <c r="BF46" s="771"/>
      <c r="BG46" s="771"/>
      <c r="BH46" s="771"/>
      <c r="BI46" s="771"/>
      <c r="BJ46" s="771"/>
      <c r="BK46" s="771"/>
      <c r="BL46" s="771"/>
      <c r="BM46" s="774"/>
      <c r="BO46" s="224" t="str">
        <f>B46</f>
        <v xml:space="preserve">ODD 5  -   Parvenir à l’égalité des sexes et autonomiser toutes les femmes et les filles </v>
      </c>
      <c r="BP46" s="224">
        <v>9</v>
      </c>
      <c r="BQ46" s="224">
        <f>BP46-BR46</f>
        <v>0</v>
      </c>
      <c r="BR46" s="225">
        <f>SUM(BR47:BR55)</f>
        <v>9</v>
      </c>
      <c r="BS46" s="225">
        <f t="shared" ref="BS46:BY46" si="168">SUM(BS47:BS55)</f>
        <v>0</v>
      </c>
      <c r="BT46" s="225">
        <f t="shared" si="168"/>
        <v>0</v>
      </c>
      <c r="BU46" s="225">
        <f t="shared" si="168"/>
        <v>0</v>
      </c>
      <c r="BV46" s="225">
        <f t="shared" si="168"/>
        <v>0</v>
      </c>
      <c r="BW46" s="225">
        <f t="shared" si="168"/>
        <v>0</v>
      </c>
      <c r="BX46" s="225">
        <f t="shared" si="168"/>
        <v>0</v>
      </c>
      <c r="BY46" s="225">
        <f t="shared" si="168"/>
        <v>0</v>
      </c>
    </row>
    <row r="47" spans="1:77" s="233" customFormat="1" ht="114" customHeight="1">
      <c r="A47" s="226"/>
      <c r="B47" s="260" t="s">
        <v>143</v>
      </c>
      <c r="C47" s="341" t="s">
        <v>144</v>
      </c>
      <c r="D47" s="593">
        <f>'ODD 5'!D7</f>
        <v>0</v>
      </c>
      <c r="E47" s="170">
        <f>'ODD 5'!E7</f>
        <v>0</v>
      </c>
      <c r="F47" s="154">
        <f>'ODD 5'!F7</f>
        <v>0</v>
      </c>
      <c r="G47" s="154">
        <f>'ODD 5'!G7</f>
        <v>0</v>
      </c>
      <c r="H47" s="155">
        <f>'ODD 5'!H7</f>
        <v>0</v>
      </c>
      <c r="I47" s="155">
        <f>'ODD 5'!I7</f>
        <v>0</v>
      </c>
      <c r="J47" s="275">
        <f>S47</f>
        <v>0</v>
      </c>
      <c r="K47" s="276">
        <f t="shared" ref="K47:K55" si="169">E47*10+F47</f>
        <v>0</v>
      </c>
      <c r="L47" s="276" t="b">
        <f>OR(K47=31)</f>
        <v>0</v>
      </c>
      <c r="M47" s="276" t="b">
        <f>OR(K47=21,K47=32)</f>
        <v>0</v>
      </c>
      <c r="N47" s="276" t="b">
        <f>OR(K47=22,K47=33)</f>
        <v>0</v>
      </c>
      <c r="O47" s="276" t="b">
        <f>OR(K47=11,K47=12)</f>
        <v>0</v>
      </c>
      <c r="P47" s="276" t="b">
        <f>OR(K47=23,K47=34)</f>
        <v>0</v>
      </c>
      <c r="Q47" s="276" t="b">
        <f>OR(K47=13,K47=14,K47=24)</f>
        <v>0</v>
      </c>
      <c r="R47" s="276" t="b">
        <f>OR(K47=1,K47=2,K47=3,K47=4)</f>
        <v>0</v>
      </c>
      <c r="S47" s="277">
        <f t="shared" ref="S47:S55" si="170">IF(COUNTA(E47:F47)&lt;2,"",(IF(L47=TRUE,$L$3,IF(M47=TRUE,$M$3,IF(N47=TRUE,$N$3,IF(O47=TRUE,$O$3,IF(P47=TRUE,$P$3,IF(Q47=TRUE,$Q$3,IF(R47=TRUE,$R$3,0)))))))))</f>
        <v>0</v>
      </c>
      <c r="T47" s="278">
        <f t="shared" ref="T47:T55" si="171">IF(COUNTA(E47:F47)&lt;2,"",(IF(L47=TRUE,6,IF(M47=TRUE,5,IF(N47=TRUE,4,IF(O47=TRUE,3,IF(P47=TRUE,2,IF(Q47=TRUE,1,IF(R47=TRUE,0,0)))))))))</f>
        <v>0</v>
      </c>
      <c r="U47" s="279">
        <f t="shared" ref="U47:U55" si="172">T47*10+H47</f>
        <v>0</v>
      </c>
      <c r="V47" s="276" t="b">
        <f>OR(U47=61,U47=62,U47=63)</f>
        <v>0</v>
      </c>
      <c r="W47" s="276" t="b">
        <f>OR(U47=51,U47=52)</f>
        <v>0</v>
      </c>
      <c r="X47" s="276" t="b">
        <f>OR(U47=31,U47=41,U47=42,U47=53)</f>
        <v>0</v>
      </c>
      <c r="Y47" s="276" t="b">
        <f>OR(U47=21,U47=32)</f>
        <v>0</v>
      </c>
      <c r="Z47" s="633" t="b">
        <f>AND(V47=FALSE,W47=FALSE,X47=FALSE,Y47=FALSE)</f>
        <v>1</v>
      </c>
      <c r="AA47" s="638" t="str">
        <f>IF(COUNTA(E47:F47:H47)&lt;3,"",(IF(V47=TRUE,$V$3,IF(W47=TRUE,$W$3,IF(X47=TRUE,$X$3,IF(Y47=TRUE,$Y$3,"Non"))))))</f>
        <v>Non</v>
      </c>
      <c r="AB47" s="276" t="b">
        <f>OR(U47=61,U47=62,U47=51,U47=52)</f>
        <v>0</v>
      </c>
      <c r="AC47" s="276" t="b">
        <f>OR(U47=41,U47=42)</f>
        <v>0</v>
      </c>
      <c r="AD47" s="276" t="b">
        <f>OR(U47=31,U47=32,U47=63,U47=64,U47=53,U47=54,)</f>
        <v>0</v>
      </c>
      <c r="AE47" s="276" t="b">
        <f>OR(U47=21,U47=22,)</f>
        <v>0</v>
      </c>
      <c r="AF47" s="276" t="b">
        <f>OR(U47=11,U47=12,U47=13,U47=23,)</f>
        <v>0</v>
      </c>
      <c r="AG47" s="156" t="str">
        <f>IF(COUNTA(E47:F47:H47)&lt;3,"",(IF(AB47=TRUE,$AB$3,IF(AC47=TRUE,$AC$3,IF(AD47=TRUE,$AD$3,IF(AE47=TRUE,$AE$3,IF(AF47=TRUE,$AF$3,"Aucune")))))))</f>
        <v>Aucune</v>
      </c>
      <c r="AH47" s="237" t="b">
        <f t="shared" si="35"/>
        <v>0</v>
      </c>
      <c r="AI47" s="237" t="b">
        <f t="shared" si="36"/>
        <v>0</v>
      </c>
      <c r="AJ47" s="237" t="b">
        <f t="shared" si="37"/>
        <v>0</v>
      </c>
      <c r="AK47" s="237" t="b">
        <f t="shared" si="38"/>
        <v>0</v>
      </c>
      <c r="AL47" s="237" t="b">
        <f t="shared" si="39"/>
        <v>0</v>
      </c>
      <c r="AM47" s="237" t="b">
        <f t="shared" si="40"/>
        <v>0</v>
      </c>
      <c r="AN47" s="237" t="b">
        <f t="shared" si="41"/>
        <v>0</v>
      </c>
      <c r="AO47" s="237" t="b">
        <f t="shared" si="42"/>
        <v>0</v>
      </c>
      <c r="AP47" s="237" t="b">
        <f t="shared" si="43"/>
        <v>0</v>
      </c>
      <c r="AQ47" s="237" t="b">
        <f t="shared" si="44"/>
        <v>0</v>
      </c>
      <c r="AR47" s="237" t="b">
        <f t="shared" si="45"/>
        <v>0</v>
      </c>
      <c r="AS47" s="237" t="b">
        <f t="shared" si="46"/>
        <v>0</v>
      </c>
      <c r="AT47" s="237" t="b">
        <f t="shared" si="47"/>
        <v>0</v>
      </c>
      <c r="AU47" s="237" t="b">
        <f t="shared" si="48"/>
        <v>0</v>
      </c>
      <c r="AV47" s="237" t="b">
        <f t="shared" si="49"/>
        <v>0</v>
      </c>
      <c r="AW47" s="237" t="b">
        <f t="shared" si="50"/>
        <v>0</v>
      </c>
      <c r="AX47" s="623" t="str">
        <f>IF(COUNTA(E47:F47:H47)&lt;3,"",(IF(AH47=TRUE,AH$3,IF(AI47=TRUE,AI$3,IF(AJ47=TRUE,AJ$3,IF(AK47=TRUE,AK$3,IF(AL47=TRUE,AL$3,IF(AM47=TRUE,AM$3,IF(AN47=TRUE,AN$3,IF(AO47=TRUE,AO$3,IF(AP47=TRUE,AP$3,IF(AQ47=TRUE,AQ$3,IF(AR47=TRUE,AR$3,IF(AS47=TRUE,AS$3,IF(AT47=TRUE,AT$3,IF(AU47=TRUE,AU$3,IF(AV47=TRUE,AV$3,IF(AW47=TRUE,AW$3,"Aucune"))))))))))))))))))</f>
        <v>Aucune</v>
      </c>
      <c r="AY47" s="550" t="b">
        <f t="shared" ref="AY47:AY55" si="173">OR(U47=61,U47=62,U47=63,U47=51,U47=52,U47=53)</f>
        <v>0</v>
      </c>
      <c r="AZ47" s="229" t="b">
        <f t="shared" ref="AZ47:AZ55" si="174">OR(U47=41,U47=42,U47=43,U47=31,U47=32,U47=33)</f>
        <v>0</v>
      </c>
      <c r="BA47" s="229" t="b">
        <f t="shared" ref="BA47:BA55" si="175">OR(U47=21,U47=22,U47=23,U47=11,U47=12,U47=13)</f>
        <v>0</v>
      </c>
      <c r="BB47" s="115" t="str">
        <f>IF(COUNTA(E47:F47:H47)&lt;3,"",(IF(AY47=TRUE,$AY$3,IF(AZ47=TRUE,$AZ$3,IF(BA47=TRUE,$BA$3,"Aucune action requise")))))</f>
        <v>Aucune action requise</v>
      </c>
      <c r="BC47" s="229" t="b">
        <f t="shared" ref="BC47:BC55" si="176">OR(U47=61,U47=51,U47=41,U47=31,U47=21)</f>
        <v>0</v>
      </c>
      <c r="BD47" s="229" t="b">
        <f t="shared" ref="BD47:BD55" si="177">OR(U47=62,U47=52,U47=42,U47=32,U47=22,U47=63,U47=53)</f>
        <v>0</v>
      </c>
      <c r="BE47" s="229" t="b">
        <f t="shared" ref="BE47:BE55" si="178">OR(U47=43,U47=33,U47=23,U47=34,U47=24)</f>
        <v>0</v>
      </c>
      <c r="BF47" s="229" t="b">
        <f t="shared" ref="BF47:BF55" si="179">OR(U47=64,U47=54,U47=44)</f>
        <v>0</v>
      </c>
      <c r="BG47" s="115" t="str">
        <f>IF(COUNTA(E47:F47:H47)&lt;3,"",(IF(BC47=TRUE,$BC$3,IF(BD47=TRUE,$BD$3,IF(BE47=TRUE,$BE$3,IF(BF47=TRUE,$BF$3,"Aucun"))))))</f>
        <v>Aucun</v>
      </c>
      <c r="BH47" s="116">
        <f t="shared" ref="BH47:BH55" si="180">G47</f>
        <v>0</v>
      </c>
      <c r="BI47" s="116">
        <f>'ODD 5'!AX7</f>
        <v>0</v>
      </c>
      <c r="BJ47" s="89"/>
      <c r="BK47" s="305"/>
      <c r="BL47" s="660">
        <f t="shared" ref="BL47:BL55" si="181">I47</f>
        <v>0</v>
      </c>
      <c r="BM47" s="661">
        <f t="shared" ref="BM47:BM55" si="182">D47</f>
        <v>0</v>
      </c>
      <c r="BR47" s="234">
        <f t="shared" ref="BR47:BR55" si="183">IF(K47=0,1,0)</f>
        <v>1</v>
      </c>
      <c r="BS47" s="234">
        <f t="shared" ref="BS47:BS55" si="184">IF(L47=TRUE,1,0)</f>
        <v>0</v>
      </c>
      <c r="BT47" s="234">
        <f t="shared" ref="BT47:BT55" si="185">IF(M47=TRUE,1,0)</f>
        <v>0</v>
      </c>
      <c r="BU47" s="234">
        <f t="shared" ref="BU47:BU55" si="186">IF(N47=TRUE,1,0)</f>
        <v>0</v>
      </c>
      <c r="BV47" s="234">
        <f t="shared" ref="BV47:BV55" si="187">IF(O47=TRUE,1,0)</f>
        <v>0</v>
      </c>
      <c r="BW47" s="234">
        <f t="shared" ref="BW47:BW55" si="188">IF(P47=TRUE,1,0)</f>
        <v>0</v>
      </c>
      <c r="BX47" s="234">
        <f t="shared" ref="BX47:BX55" si="189">IF(Q47=TRUE,1,0)</f>
        <v>0</v>
      </c>
      <c r="BY47" s="234">
        <f t="shared" ref="BY47:BY55" si="190">IF(R47=TRUE,1,0)</f>
        <v>0</v>
      </c>
    </row>
    <row r="48" spans="1:77" s="233" customFormat="1" ht="114" customHeight="1">
      <c r="A48" s="226"/>
      <c r="B48" s="261" t="s">
        <v>145</v>
      </c>
      <c r="C48" s="171" t="s">
        <v>146</v>
      </c>
      <c r="D48" s="594">
        <f>'ODD 5'!D8</f>
        <v>0</v>
      </c>
      <c r="E48" s="172">
        <f>'ODD 5'!E8</f>
        <v>0</v>
      </c>
      <c r="F48" s="119">
        <f>'ODD 5'!F8</f>
        <v>0</v>
      </c>
      <c r="G48" s="119">
        <f>'ODD 5'!G8</f>
        <v>0</v>
      </c>
      <c r="H48" s="120">
        <f>'ODD 5'!H8</f>
        <v>0</v>
      </c>
      <c r="I48" s="120">
        <f>'ODD 5'!I8</f>
        <v>0</v>
      </c>
      <c r="J48" s="236">
        <f t="shared" ref="J48:J55" si="191">S48</f>
        <v>0</v>
      </c>
      <c r="K48" s="237">
        <f t="shared" si="169"/>
        <v>0</v>
      </c>
      <c r="L48" s="237" t="b">
        <f t="shared" ref="L48:L55" si="192">OR(K48=31)</f>
        <v>0</v>
      </c>
      <c r="M48" s="237" t="b">
        <f t="shared" ref="M48:M55" si="193">OR(K48=21,K48=32)</f>
        <v>0</v>
      </c>
      <c r="N48" s="237" t="b">
        <f t="shared" ref="N48:N55" si="194">OR(K48=22,K48=33)</f>
        <v>0</v>
      </c>
      <c r="O48" s="237" t="b">
        <f t="shared" ref="O48:O55" si="195">OR(K48=11,K48=12)</f>
        <v>0</v>
      </c>
      <c r="P48" s="237" t="b">
        <f t="shared" ref="P48:P55" si="196">OR(K48=23,K48=34)</f>
        <v>0</v>
      </c>
      <c r="Q48" s="237" t="b">
        <f t="shared" ref="Q48:Q55" si="197">OR(K48=13,K48=14,K48=24)</f>
        <v>0</v>
      </c>
      <c r="R48" s="237" t="b">
        <f t="shared" ref="R48:R55" si="198">OR(K48=1,K48=2,K48=3,K48=4)</f>
        <v>0</v>
      </c>
      <c r="S48" s="238">
        <f t="shared" si="170"/>
        <v>0</v>
      </c>
      <c r="T48" s="239">
        <f t="shared" si="171"/>
        <v>0</v>
      </c>
      <c r="U48" s="240">
        <f t="shared" si="172"/>
        <v>0</v>
      </c>
      <c r="V48" s="237" t="b">
        <f t="shared" ref="V48:V55" si="199">OR(U48=61,U48=62,U48=63)</f>
        <v>0</v>
      </c>
      <c r="W48" s="237" t="b">
        <f t="shared" ref="W48:W55" si="200">OR(U48=51,U48=52)</f>
        <v>0</v>
      </c>
      <c r="X48" s="237" t="b">
        <f t="shared" ref="X48:X55" si="201">OR(U48=31,U48=41,U48=42,U48=53)</f>
        <v>0</v>
      </c>
      <c r="Y48" s="237" t="b">
        <f t="shared" ref="Y48:Y55" si="202">OR(U48=21,U48=32)</f>
        <v>0</v>
      </c>
      <c r="Z48" s="634" t="b">
        <f t="shared" ref="Z48:Z55" si="203">AND(V48=FALSE,W48=FALSE,X48=FALSE,Y48=FALSE)</f>
        <v>1</v>
      </c>
      <c r="AA48" s="639" t="str">
        <f>IF(COUNTA(E48:F48:H48)&lt;3,"",(IF(V48=TRUE,$V$3,IF(W48=TRUE,$W$3,IF(X48=TRUE,$X$3,IF(Y48=TRUE,$Y$3,"Non"))))))</f>
        <v>Non</v>
      </c>
      <c r="AB48" s="237" t="b">
        <f t="shared" ref="AB48:AB55" si="204">OR(U48=61,U48=62,U48=51,U48=52)</f>
        <v>0</v>
      </c>
      <c r="AC48" s="237" t="b">
        <f t="shared" ref="AC48:AC55" si="205">OR(U48=41,U48=42)</f>
        <v>0</v>
      </c>
      <c r="AD48" s="237" t="b">
        <f t="shared" ref="AD48:AD55" si="206">OR(U48=31,U48=32,U48=63,U48=64,U48=53,U48=54,)</f>
        <v>0</v>
      </c>
      <c r="AE48" s="237" t="b">
        <f t="shared" ref="AE48:AE55" si="207">OR(U48=21,U48=22,)</f>
        <v>0</v>
      </c>
      <c r="AF48" s="237" t="b">
        <f t="shared" ref="AF48:AF55" si="208">OR(U48=11,U48=12,U48=13,U48=23,)</f>
        <v>0</v>
      </c>
      <c r="AG48" s="121" t="str">
        <f>IF(COUNTA(E48:F48:H48)&lt;3,"",(IF(AB48=TRUE,$AB$3,IF(AC48=TRUE,$AC$3,IF(AD48=TRUE,$AD$3,IF(AE48=TRUE,$AE$3,IF(AF48=TRUE,$AF$3,"Aucune")))))))</f>
        <v>Aucune</v>
      </c>
      <c r="AH48" s="237" t="b">
        <f t="shared" si="35"/>
        <v>0</v>
      </c>
      <c r="AI48" s="237" t="b">
        <f t="shared" si="36"/>
        <v>0</v>
      </c>
      <c r="AJ48" s="237" t="b">
        <f t="shared" si="37"/>
        <v>0</v>
      </c>
      <c r="AK48" s="237" t="b">
        <f t="shared" si="38"/>
        <v>0</v>
      </c>
      <c r="AL48" s="237" t="b">
        <f t="shared" si="39"/>
        <v>0</v>
      </c>
      <c r="AM48" s="237" t="b">
        <f t="shared" si="40"/>
        <v>0</v>
      </c>
      <c r="AN48" s="237" t="b">
        <f t="shared" si="41"/>
        <v>0</v>
      </c>
      <c r="AO48" s="237" t="b">
        <f t="shared" si="42"/>
        <v>0</v>
      </c>
      <c r="AP48" s="237" t="b">
        <f t="shared" si="43"/>
        <v>0</v>
      </c>
      <c r="AQ48" s="237" t="b">
        <f t="shared" si="44"/>
        <v>0</v>
      </c>
      <c r="AR48" s="237" t="b">
        <f t="shared" si="45"/>
        <v>0</v>
      </c>
      <c r="AS48" s="237" t="b">
        <f t="shared" si="46"/>
        <v>0</v>
      </c>
      <c r="AT48" s="237" t="b">
        <f t="shared" si="47"/>
        <v>0</v>
      </c>
      <c r="AU48" s="237" t="b">
        <f t="shared" si="48"/>
        <v>0</v>
      </c>
      <c r="AV48" s="237" t="b">
        <f t="shared" si="49"/>
        <v>0</v>
      </c>
      <c r="AW48" s="237" t="b">
        <f t="shared" si="50"/>
        <v>0</v>
      </c>
      <c r="AX48" s="623" t="str">
        <f>IF(COUNTA(E48:F48:H48)&lt;3,"",(IF(AH48=TRUE,AH$3,IF(AI48=TRUE,AI$3,IF(AJ48=TRUE,AJ$3,IF(AK48=TRUE,AK$3,IF(AL48=TRUE,AL$3,IF(AM48=TRUE,AM$3,IF(AN48=TRUE,AN$3,IF(AO48=TRUE,AO$3,IF(AP48=TRUE,AP$3,IF(AQ48=TRUE,AQ$3,IF(AR48=TRUE,AR$3,IF(AS48=TRUE,AS$3,IF(AT48=TRUE,AT$3,IF(AU48=TRUE,AU$3,IF(AV48=TRUE,AV$3,IF(AW48=TRUE,AW$3,"Aucune"))))))))))))))))))</f>
        <v>Aucune</v>
      </c>
      <c r="AY48" s="551" t="b">
        <f t="shared" si="173"/>
        <v>0</v>
      </c>
      <c r="AZ48" s="237" t="b">
        <f t="shared" si="174"/>
        <v>0</v>
      </c>
      <c r="BA48" s="237" t="b">
        <f t="shared" si="175"/>
        <v>0</v>
      </c>
      <c r="BB48" s="121" t="str">
        <f>IF(COUNTA(E48:F48:H48)&lt;3,"",(IF(AY48=TRUE,$AY$3,IF(AZ48=TRUE,$AZ$3,IF(BA48=TRUE,$BA$3,"Aucune action requise")))))</f>
        <v>Aucune action requise</v>
      </c>
      <c r="BC48" s="237" t="b">
        <f t="shared" si="176"/>
        <v>0</v>
      </c>
      <c r="BD48" s="237" t="b">
        <f t="shared" si="177"/>
        <v>0</v>
      </c>
      <c r="BE48" s="237" t="b">
        <f t="shared" si="178"/>
        <v>0</v>
      </c>
      <c r="BF48" s="237" t="b">
        <f t="shared" si="179"/>
        <v>0</v>
      </c>
      <c r="BG48" s="121" t="str">
        <f>IF(COUNTA(E48:F48:H48)&lt;3,"",(IF(BC48=TRUE,$BC$3,IF(BD48=TRUE,$BD$3,IF(BE48=TRUE,$BE$3,IF(BF48=TRUE,$BF$3,"Aucun"))))))</f>
        <v>Aucun</v>
      </c>
      <c r="BH48" s="122">
        <f t="shared" si="180"/>
        <v>0</v>
      </c>
      <c r="BI48" s="122">
        <f>'ODD 5'!AX8</f>
        <v>0</v>
      </c>
      <c r="BJ48" s="34"/>
      <c r="BK48" s="306"/>
      <c r="BL48" s="662">
        <f t="shared" si="181"/>
        <v>0</v>
      </c>
      <c r="BM48" s="663">
        <f t="shared" si="182"/>
        <v>0</v>
      </c>
      <c r="BR48" s="234">
        <f t="shared" si="183"/>
        <v>1</v>
      </c>
      <c r="BS48" s="234">
        <f t="shared" si="184"/>
        <v>0</v>
      </c>
      <c r="BT48" s="234">
        <f t="shared" si="185"/>
        <v>0</v>
      </c>
      <c r="BU48" s="234">
        <f t="shared" si="186"/>
        <v>0</v>
      </c>
      <c r="BV48" s="234">
        <f t="shared" si="187"/>
        <v>0</v>
      </c>
      <c r="BW48" s="234">
        <f t="shared" si="188"/>
        <v>0</v>
      </c>
      <c r="BX48" s="234">
        <f t="shared" si="189"/>
        <v>0</v>
      </c>
      <c r="BY48" s="234">
        <f t="shared" si="190"/>
        <v>0</v>
      </c>
    </row>
    <row r="49" spans="1:77" s="233" customFormat="1" ht="114" customHeight="1">
      <c r="A49" s="226"/>
      <c r="B49" s="261" t="s">
        <v>147</v>
      </c>
      <c r="C49" s="171" t="s">
        <v>148</v>
      </c>
      <c r="D49" s="594">
        <f>'ODD 5'!D9</f>
        <v>0</v>
      </c>
      <c r="E49" s="172">
        <f>'ODD 5'!E9</f>
        <v>0</v>
      </c>
      <c r="F49" s="119">
        <f>'ODD 5'!F9</f>
        <v>0</v>
      </c>
      <c r="G49" s="119">
        <f>'ODD 5'!G9</f>
        <v>0</v>
      </c>
      <c r="H49" s="120">
        <f>'ODD 5'!H9</f>
        <v>0</v>
      </c>
      <c r="I49" s="120">
        <f>'ODD 5'!I9</f>
        <v>0</v>
      </c>
      <c r="J49" s="236">
        <f t="shared" si="191"/>
        <v>0</v>
      </c>
      <c r="K49" s="237">
        <f t="shared" si="169"/>
        <v>0</v>
      </c>
      <c r="L49" s="237" t="b">
        <f t="shared" si="192"/>
        <v>0</v>
      </c>
      <c r="M49" s="237" t="b">
        <f t="shared" si="193"/>
        <v>0</v>
      </c>
      <c r="N49" s="237" t="b">
        <f t="shared" si="194"/>
        <v>0</v>
      </c>
      <c r="O49" s="237" t="b">
        <f t="shared" si="195"/>
        <v>0</v>
      </c>
      <c r="P49" s="237" t="b">
        <f t="shared" si="196"/>
        <v>0</v>
      </c>
      <c r="Q49" s="237" t="b">
        <f t="shared" si="197"/>
        <v>0</v>
      </c>
      <c r="R49" s="237" t="b">
        <f t="shared" si="198"/>
        <v>0</v>
      </c>
      <c r="S49" s="238">
        <f t="shared" si="170"/>
        <v>0</v>
      </c>
      <c r="T49" s="239">
        <f t="shared" si="171"/>
        <v>0</v>
      </c>
      <c r="U49" s="240">
        <f t="shared" si="172"/>
        <v>0</v>
      </c>
      <c r="V49" s="237" t="b">
        <f t="shared" si="199"/>
        <v>0</v>
      </c>
      <c r="W49" s="237" t="b">
        <f t="shared" si="200"/>
        <v>0</v>
      </c>
      <c r="X49" s="237" t="b">
        <f t="shared" si="201"/>
        <v>0</v>
      </c>
      <c r="Y49" s="237" t="b">
        <f t="shared" si="202"/>
        <v>0</v>
      </c>
      <c r="Z49" s="634" t="b">
        <f t="shared" si="203"/>
        <v>1</v>
      </c>
      <c r="AA49" s="639" t="str">
        <f>IF(COUNTA(E49:F49:H49)&lt;3,"",(IF(V49=TRUE,$V$3,IF(W49=TRUE,$W$3,IF(X49=TRUE,$X$3,IF(Y49=TRUE,$Y$3,"Non"))))))</f>
        <v>Non</v>
      </c>
      <c r="AB49" s="237" t="b">
        <f t="shared" si="204"/>
        <v>0</v>
      </c>
      <c r="AC49" s="237" t="b">
        <f t="shared" si="205"/>
        <v>0</v>
      </c>
      <c r="AD49" s="237" t="b">
        <f t="shared" si="206"/>
        <v>0</v>
      </c>
      <c r="AE49" s="237" t="b">
        <f t="shared" si="207"/>
        <v>0</v>
      </c>
      <c r="AF49" s="237" t="b">
        <f t="shared" si="208"/>
        <v>0</v>
      </c>
      <c r="AG49" s="121" t="str">
        <f>IF(COUNTA(E49:F49:H49)&lt;3,"",(IF(AB49=TRUE,$AB$3,IF(AC49=TRUE,$AC$3,IF(AD49=TRUE,$AD$3,IF(AE49=TRUE,$AE$3,IF(AF49=TRUE,$AF$3,"Aucune")))))))</f>
        <v>Aucune</v>
      </c>
      <c r="AH49" s="237" t="b">
        <f t="shared" si="35"/>
        <v>0</v>
      </c>
      <c r="AI49" s="237" t="b">
        <f t="shared" si="36"/>
        <v>0</v>
      </c>
      <c r="AJ49" s="237" t="b">
        <f t="shared" si="37"/>
        <v>0</v>
      </c>
      <c r="AK49" s="237" t="b">
        <f t="shared" si="38"/>
        <v>0</v>
      </c>
      <c r="AL49" s="237" t="b">
        <f t="shared" si="39"/>
        <v>0</v>
      </c>
      <c r="AM49" s="237" t="b">
        <f t="shared" si="40"/>
        <v>0</v>
      </c>
      <c r="AN49" s="237" t="b">
        <f t="shared" si="41"/>
        <v>0</v>
      </c>
      <c r="AO49" s="237" t="b">
        <f t="shared" si="42"/>
        <v>0</v>
      </c>
      <c r="AP49" s="237" t="b">
        <f t="shared" si="43"/>
        <v>0</v>
      </c>
      <c r="AQ49" s="237" t="b">
        <f t="shared" si="44"/>
        <v>0</v>
      </c>
      <c r="AR49" s="237" t="b">
        <f t="shared" si="45"/>
        <v>0</v>
      </c>
      <c r="AS49" s="237" t="b">
        <f t="shared" si="46"/>
        <v>0</v>
      </c>
      <c r="AT49" s="237" t="b">
        <f t="shared" si="47"/>
        <v>0</v>
      </c>
      <c r="AU49" s="237" t="b">
        <f t="shared" si="48"/>
        <v>0</v>
      </c>
      <c r="AV49" s="237" t="b">
        <f t="shared" si="49"/>
        <v>0</v>
      </c>
      <c r="AW49" s="237" t="b">
        <f t="shared" si="50"/>
        <v>0</v>
      </c>
      <c r="AX49" s="623" t="str">
        <f>IF(COUNTA(E49:F49:H49)&lt;3,"",(IF(AH49=TRUE,AH$3,IF(AI49=TRUE,AI$3,IF(AJ49=TRUE,AJ$3,IF(AK49=TRUE,AK$3,IF(AL49=TRUE,AL$3,IF(AM49=TRUE,AM$3,IF(AN49=TRUE,AN$3,IF(AO49=TRUE,AO$3,IF(AP49=TRUE,AP$3,IF(AQ49=TRUE,AQ$3,IF(AR49=TRUE,AR$3,IF(AS49=TRUE,AS$3,IF(AT49=TRUE,AT$3,IF(AU49=TRUE,AU$3,IF(AV49=TRUE,AV$3,IF(AW49=TRUE,AW$3,"Aucune"))))))))))))))))))</f>
        <v>Aucune</v>
      </c>
      <c r="AY49" s="551" t="b">
        <f t="shared" si="173"/>
        <v>0</v>
      </c>
      <c r="AZ49" s="237" t="b">
        <f t="shared" si="174"/>
        <v>0</v>
      </c>
      <c r="BA49" s="237" t="b">
        <f t="shared" si="175"/>
        <v>0</v>
      </c>
      <c r="BB49" s="121" t="str">
        <f>IF(COUNTA(E49:F49:H49)&lt;3,"",(IF(AY49=TRUE,$AY$3,IF(AZ49=TRUE,$AZ$3,IF(BA49=TRUE,$BA$3,"Aucune action requise")))))</f>
        <v>Aucune action requise</v>
      </c>
      <c r="BC49" s="237" t="b">
        <f t="shared" si="176"/>
        <v>0</v>
      </c>
      <c r="BD49" s="237" t="b">
        <f t="shared" si="177"/>
        <v>0</v>
      </c>
      <c r="BE49" s="237" t="b">
        <f t="shared" si="178"/>
        <v>0</v>
      </c>
      <c r="BF49" s="237" t="b">
        <f t="shared" si="179"/>
        <v>0</v>
      </c>
      <c r="BG49" s="121" t="str">
        <f>IF(COUNTA(E49:F49:H49)&lt;3,"",(IF(BC49=TRUE,$BC$3,IF(BD49=TRUE,$BD$3,IF(BE49=TRUE,$BE$3,IF(BF49=TRUE,$BF$3,"Aucun"))))))</f>
        <v>Aucun</v>
      </c>
      <c r="BH49" s="122">
        <f t="shared" si="180"/>
        <v>0</v>
      </c>
      <c r="BI49" s="122">
        <f>'ODD 5'!AX9</f>
        <v>0</v>
      </c>
      <c r="BJ49" s="34"/>
      <c r="BK49" s="306"/>
      <c r="BL49" s="662">
        <f t="shared" si="181"/>
        <v>0</v>
      </c>
      <c r="BM49" s="663">
        <f t="shared" si="182"/>
        <v>0</v>
      </c>
      <c r="BR49" s="234">
        <f t="shared" si="183"/>
        <v>1</v>
      </c>
      <c r="BS49" s="234">
        <f t="shared" si="184"/>
        <v>0</v>
      </c>
      <c r="BT49" s="234">
        <f t="shared" si="185"/>
        <v>0</v>
      </c>
      <c r="BU49" s="234">
        <f t="shared" si="186"/>
        <v>0</v>
      </c>
      <c r="BV49" s="234">
        <f t="shared" si="187"/>
        <v>0</v>
      </c>
      <c r="BW49" s="234">
        <f t="shared" si="188"/>
        <v>0</v>
      </c>
      <c r="BX49" s="234">
        <f t="shared" si="189"/>
        <v>0</v>
      </c>
      <c r="BY49" s="234">
        <f t="shared" si="190"/>
        <v>0</v>
      </c>
    </row>
    <row r="50" spans="1:77" s="233" customFormat="1" ht="114" customHeight="1">
      <c r="A50" s="226"/>
      <c r="B50" s="261" t="s">
        <v>149</v>
      </c>
      <c r="C50" s="171" t="s">
        <v>150</v>
      </c>
      <c r="D50" s="594">
        <f>'ODD 5'!D10</f>
        <v>0</v>
      </c>
      <c r="E50" s="172">
        <f>'ODD 5'!E10</f>
        <v>0</v>
      </c>
      <c r="F50" s="119">
        <f>'ODD 5'!F10</f>
        <v>0</v>
      </c>
      <c r="G50" s="119">
        <f>'ODD 5'!G10</f>
        <v>0</v>
      </c>
      <c r="H50" s="120">
        <f>'ODD 5'!H10</f>
        <v>0</v>
      </c>
      <c r="I50" s="120">
        <f>'ODD 5'!I10</f>
        <v>0</v>
      </c>
      <c r="J50" s="236">
        <f t="shared" si="191"/>
        <v>0</v>
      </c>
      <c r="K50" s="237">
        <f t="shared" si="169"/>
        <v>0</v>
      </c>
      <c r="L50" s="237" t="b">
        <f t="shared" si="192"/>
        <v>0</v>
      </c>
      <c r="M50" s="237" t="b">
        <f t="shared" si="193"/>
        <v>0</v>
      </c>
      <c r="N50" s="237" t="b">
        <f t="shared" si="194"/>
        <v>0</v>
      </c>
      <c r="O50" s="237" t="b">
        <f t="shared" si="195"/>
        <v>0</v>
      </c>
      <c r="P50" s="237" t="b">
        <f t="shared" si="196"/>
        <v>0</v>
      </c>
      <c r="Q50" s="237" t="b">
        <f t="shared" si="197"/>
        <v>0</v>
      </c>
      <c r="R50" s="237" t="b">
        <f t="shared" si="198"/>
        <v>0</v>
      </c>
      <c r="S50" s="238">
        <f t="shared" si="170"/>
        <v>0</v>
      </c>
      <c r="T50" s="239">
        <f t="shared" si="171"/>
        <v>0</v>
      </c>
      <c r="U50" s="240">
        <f t="shared" si="172"/>
        <v>0</v>
      </c>
      <c r="V50" s="237" t="b">
        <f t="shared" si="199"/>
        <v>0</v>
      </c>
      <c r="W50" s="237" t="b">
        <f t="shared" si="200"/>
        <v>0</v>
      </c>
      <c r="X50" s="237" t="b">
        <f t="shared" si="201"/>
        <v>0</v>
      </c>
      <c r="Y50" s="237" t="b">
        <f t="shared" si="202"/>
        <v>0</v>
      </c>
      <c r="Z50" s="634" t="b">
        <f t="shared" si="203"/>
        <v>1</v>
      </c>
      <c r="AA50" s="639" t="str">
        <f>IF(COUNTA(E50:F50:H50)&lt;3,"",(IF(V50=TRUE,$V$3,IF(W50=TRUE,$W$3,IF(X50=TRUE,$X$3,IF(Y50=TRUE,$Y$3,"Non"))))))</f>
        <v>Non</v>
      </c>
      <c r="AB50" s="237" t="b">
        <f t="shared" si="204"/>
        <v>0</v>
      </c>
      <c r="AC50" s="237" t="b">
        <f t="shared" si="205"/>
        <v>0</v>
      </c>
      <c r="AD50" s="237" t="b">
        <f t="shared" si="206"/>
        <v>0</v>
      </c>
      <c r="AE50" s="237" t="b">
        <f t="shared" si="207"/>
        <v>0</v>
      </c>
      <c r="AF50" s="237" t="b">
        <f t="shared" si="208"/>
        <v>0</v>
      </c>
      <c r="AG50" s="121" t="str">
        <f>IF(COUNTA(E50:F50:H50)&lt;3,"",(IF(AB50=TRUE,$AB$3,IF(AC50=TRUE,$AC$3,IF(AD50=TRUE,$AD$3,IF(AE50=TRUE,$AE$3,IF(AF50=TRUE,$AF$3,"Aucune")))))))</f>
        <v>Aucune</v>
      </c>
      <c r="AH50" s="237" t="b">
        <f t="shared" si="35"/>
        <v>0</v>
      </c>
      <c r="AI50" s="237" t="b">
        <f t="shared" si="36"/>
        <v>0</v>
      </c>
      <c r="AJ50" s="237" t="b">
        <f t="shared" si="37"/>
        <v>0</v>
      </c>
      <c r="AK50" s="237" t="b">
        <f t="shared" si="38"/>
        <v>0</v>
      </c>
      <c r="AL50" s="237" t="b">
        <f t="shared" si="39"/>
        <v>0</v>
      </c>
      <c r="AM50" s="237" t="b">
        <f t="shared" si="40"/>
        <v>0</v>
      </c>
      <c r="AN50" s="237" t="b">
        <f t="shared" si="41"/>
        <v>0</v>
      </c>
      <c r="AO50" s="237" t="b">
        <f t="shared" si="42"/>
        <v>0</v>
      </c>
      <c r="AP50" s="237" t="b">
        <f t="shared" si="43"/>
        <v>0</v>
      </c>
      <c r="AQ50" s="237" t="b">
        <f t="shared" si="44"/>
        <v>0</v>
      </c>
      <c r="AR50" s="237" t="b">
        <f t="shared" si="45"/>
        <v>0</v>
      </c>
      <c r="AS50" s="237" t="b">
        <f t="shared" si="46"/>
        <v>0</v>
      </c>
      <c r="AT50" s="237" t="b">
        <f t="shared" si="47"/>
        <v>0</v>
      </c>
      <c r="AU50" s="237" t="b">
        <f t="shared" si="48"/>
        <v>0</v>
      </c>
      <c r="AV50" s="237" t="b">
        <f t="shared" si="49"/>
        <v>0</v>
      </c>
      <c r="AW50" s="237" t="b">
        <f t="shared" si="50"/>
        <v>0</v>
      </c>
      <c r="AX50" s="623" t="str">
        <f>IF(COUNTA(E50:F50:H50)&lt;3,"",(IF(AH50=TRUE,AH$3,IF(AI50=TRUE,AI$3,IF(AJ50=TRUE,AJ$3,IF(AK50=TRUE,AK$3,IF(AL50=TRUE,AL$3,IF(AM50=TRUE,AM$3,IF(AN50=TRUE,AN$3,IF(AO50=TRUE,AO$3,IF(AP50=TRUE,AP$3,IF(AQ50=TRUE,AQ$3,IF(AR50=TRUE,AR$3,IF(AS50=TRUE,AS$3,IF(AT50=TRUE,AT$3,IF(AU50=TRUE,AU$3,IF(AV50=TRUE,AV$3,IF(AW50=TRUE,AW$3,"Aucune"))))))))))))))))))</f>
        <v>Aucune</v>
      </c>
      <c r="AY50" s="551" t="b">
        <f t="shared" si="173"/>
        <v>0</v>
      </c>
      <c r="AZ50" s="237" t="b">
        <f t="shared" si="174"/>
        <v>0</v>
      </c>
      <c r="BA50" s="237" t="b">
        <f t="shared" si="175"/>
        <v>0</v>
      </c>
      <c r="BB50" s="121" t="str">
        <f>IF(COUNTA(E50:F50:H50)&lt;3,"",(IF(AY50=TRUE,$AY$3,IF(AZ50=TRUE,$AZ$3,IF(BA50=TRUE,$BA$3,"Aucune action requise")))))</f>
        <v>Aucune action requise</v>
      </c>
      <c r="BC50" s="237" t="b">
        <f t="shared" si="176"/>
        <v>0</v>
      </c>
      <c r="BD50" s="237" t="b">
        <f t="shared" si="177"/>
        <v>0</v>
      </c>
      <c r="BE50" s="237" t="b">
        <f t="shared" si="178"/>
        <v>0</v>
      </c>
      <c r="BF50" s="237" t="b">
        <f t="shared" si="179"/>
        <v>0</v>
      </c>
      <c r="BG50" s="121" t="str">
        <f>IF(COUNTA(E50:F50:H50)&lt;3,"",(IF(BC50=TRUE,$BC$3,IF(BD50=TRUE,$BD$3,IF(BE50=TRUE,$BE$3,IF(BF50=TRUE,$BF$3,"Aucun"))))))</f>
        <v>Aucun</v>
      </c>
      <c r="BH50" s="122">
        <f t="shared" si="180"/>
        <v>0</v>
      </c>
      <c r="BI50" s="122">
        <f>'ODD 5'!AX10</f>
        <v>0</v>
      </c>
      <c r="BJ50" s="34"/>
      <c r="BK50" s="306"/>
      <c r="BL50" s="662">
        <f t="shared" si="181"/>
        <v>0</v>
      </c>
      <c r="BM50" s="663">
        <f t="shared" si="182"/>
        <v>0</v>
      </c>
      <c r="BR50" s="234">
        <f t="shared" si="183"/>
        <v>1</v>
      </c>
      <c r="BS50" s="234">
        <f t="shared" si="184"/>
        <v>0</v>
      </c>
      <c r="BT50" s="234">
        <f t="shared" si="185"/>
        <v>0</v>
      </c>
      <c r="BU50" s="234">
        <f t="shared" si="186"/>
        <v>0</v>
      </c>
      <c r="BV50" s="234">
        <f t="shared" si="187"/>
        <v>0</v>
      </c>
      <c r="BW50" s="234">
        <f t="shared" si="188"/>
        <v>0</v>
      </c>
      <c r="BX50" s="234">
        <f t="shared" si="189"/>
        <v>0</v>
      </c>
      <c r="BY50" s="234">
        <f t="shared" si="190"/>
        <v>0</v>
      </c>
    </row>
    <row r="51" spans="1:77" s="233" customFormat="1" ht="114" customHeight="1">
      <c r="A51" s="226"/>
      <c r="B51" s="261" t="s">
        <v>151</v>
      </c>
      <c r="C51" s="171" t="s">
        <v>152</v>
      </c>
      <c r="D51" s="594">
        <f>'ODD 5'!D11</f>
        <v>0</v>
      </c>
      <c r="E51" s="172">
        <f>'ODD 5'!E11</f>
        <v>0</v>
      </c>
      <c r="F51" s="119">
        <f>'ODD 5'!F11</f>
        <v>0</v>
      </c>
      <c r="G51" s="119">
        <f>'ODD 5'!G11</f>
        <v>0</v>
      </c>
      <c r="H51" s="120">
        <f>'ODD 5'!H11</f>
        <v>0</v>
      </c>
      <c r="I51" s="120">
        <f>'ODD 5'!I11</f>
        <v>0</v>
      </c>
      <c r="J51" s="236">
        <f t="shared" si="191"/>
        <v>0</v>
      </c>
      <c r="K51" s="237">
        <f t="shared" si="169"/>
        <v>0</v>
      </c>
      <c r="L51" s="237" t="b">
        <f t="shared" si="192"/>
        <v>0</v>
      </c>
      <c r="M51" s="237" t="b">
        <f t="shared" si="193"/>
        <v>0</v>
      </c>
      <c r="N51" s="237" t="b">
        <f t="shared" si="194"/>
        <v>0</v>
      </c>
      <c r="O51" s="237" t="b">
        <f t="shared" si="195"/>
        <v>0</v>
      </c>
      <c r="P51" s="237" t="b">
        <f t="shared" si="196"/>
        <v>0</v>
      </c>
      <c r="Q51" s="237" t="b">
        <f t="shared" si="197"/>
        <v>0</v>
      </c>
      <c r="R51" s="237" t="b">
        <f t="shared" si="198"/>
        <v>0</v>
      </c>
      <c r="S51" s="238">
        <f t="shared" si="170"/>
        <v>0</v>
      </c>
      <c r="T51" s="239">
        <f t="shared" si="171"/>
        <v>0</v>
      </c>
      <c r="U51" s="240">
        <f t="shared" si="172"/>
        <v>0</v>
      </c>
      <c r="V51" s="237" t="b">
        <f t="shared" si="199"/>
        <v>0</v>
      </c>
      <c r="W51" s="237" t="b">
        <f t="shared" si="200"/>
        <v>0</v>
      </c>
      <c r="X51" s="237" t="b">
        <f t="shared" si="201"/>
        <v>0</v>
      </c>
      <c r="Y51" s="237" t="b">
        <f t="shared" si="202"/>
        <v>0</v>
      </c>
      <c r="Z51" s="634" t="b">
        <f t="shared" si="203"/>
        <v>1</v>
      </c>
      <c r="AA51" s="639" t="str">
        <f>IF(COUNTA(E51:F51:H51)&lt;3,"",(IF(V51=TRUE,$V$3,IF(W51=TRUE,$W$3,IF(X51=TRUE,$X$3,IF(Y51=TRUE,$Y$3,"Non"))))))</f>
        <v>Non</v>
      </c>
      <c r="AB51" s="237" t="b">
        <f t="shared" si="204"/>
        <v>0</v>
      </c>
      <c r="AC51" s="237" t="b">
        <f t="shared" si="205"/>
        <v>0</v>
      </c>
      <c r="AD51" s="237" t="b">
        <f t="shared" si="206"/>
        <v>0</v>
      </c>
      <c r="AE51" s="237" t="b">
        <f t="shared" si="207"/>
        <v>0</v>
      </c>
      <c r="AF51" s="237" t="b">
        <f t="shared" si="208"/>
        <v>0</v>
      </c>
      <c r="AG51" s="121" t="str">
        <f>IF(COUNTA(E51:F51:H51)&lt;3,"",(IF(AB51=TRUE,$AB$3,IF(AC51=TRUE,$AC$3,IF(AD51=TRUE,$AD$3,IF(AE51=TRUE,$AE$3,IF(AF51=TRUE,$AF$3,"Aucune")))))))</f>
        <v>Aucune</v>
      </c>
      <c r="AH51" s="237" t="b">
        <f t="shared" si="35"/>
        <v>0</v>
      </c>
      <c r="AI51" s="237" t="b">
        <f t="shared" si="36"/>
        <v>0</v>
      </c>
      <c r="AJ51" s="237" t="b">
        <f t="shared" si="37"/>
        <v>0</v>
      </c>
      <c r="AK51" s="237" t="b">
        <f t="shared" si="38"/>
        <v>0</v>
      </c>
      <c r="AL51" s="237" t="b">
        <f t="shared" si="39"/>
        <v>0</v>
      </c>
      <c r="AM51" s="237" t="b">
        <f t="shared" si="40"/>
        <v>0</v>
      </c>
      <c r="AN51" s="237" t="b">
        <f t="shared" si="41"/>
        <v>0</v>
      </c>
      <c r="AO51" s="237" t="b">
        <f t="shared" si="42"/>
        <v>0</v>
      </c>
      <c r="AP51" s="237" t="b">
        <f t="shared" si="43"/>
        <v>0</v>
      </c>
      <c r="AQ51" s="237" t="b">
        <f t="shared" si="44"/>
        <v>0</v>
      </c>
      <c r="AR51" s="237" t="b">
        <f t="shared" si="45"/>
        <v>0</v>
      </c>
      <c r="AS51" s="237" t="b">
        <f t="shared" si="46"/>
        <v>0</v>
      </c>
      <c r="AT51" s="237" t="b">
        <f t="shared" si="47"/>
        <v>0</v>
      </c>
      <c r="AU51" s="237" t="b">
        <f t="shared" si="48"/>
        <v>0</v>
      </c>
      <c r="AV51" s="237" t="b">
        <f t="shared" si="49"/>
        <v>0</v>
      </c>
      <c r="AW51" s="237" t="b">
        <f t="shared" si="50"/>
        <v>0</v>
      </c>
      <c r="AX51" s="623" t="str">
        <f>IF(COUNTA(E51:F51:H51)&lt;3,"",(IF(AH51=TRUE,AH$3,IF(AI51=TRUE,AI$3,IF(AJ51=TRUE,AJ$3,IF(AK51=TRUE,AK$3,IF(AL51=TRUE,AL$3,IF(AM51=TRUE,AM$3,IF(AN51=TRUE,AN$3,IF(AO51=TRUE,AO$3,IF(AP51=TRUE,AP$3,IF(AQ51=TRUE,AQ$3,IF(AR51=TRUE,AR$3,IF(AS51=TRUE,AS$3,IF(AT51=TRUE,AT$3,IF(AU51=TRUE,AU$3,IF(AV51=TRUE,AV$3,IF(AW51=TRUE,AW$3,"Aucune"))))))))))))))))))</f>
        <v>Aucune</v>
      </c>
      <c r="AY51" s="551" t="b">
        <f t="shared" si="173"/>
        <v>0</v>
      </c>
      <c r="AZ51" s="237" t="b">
        <f t="shared" si="174"/>
        <v>0</v>
      </c>
      <c r="BA51" s="237" t="b">
        <f t="shared" si="175"/>
        <v>0</v>
      </c>
      <c r="BB51" s="121" t="str">
        <f>IF(COUNTA(E51:F51:H51)&lt;3,"",(IF(AY51=TRUE,$AY$3,IF(AZ51=TRUE,$AZ$3,IF(BA51=TRUE,$BA$3,"Aucune action requise")))))</f>
        <v>Aucune action requise</v>
      </c>
      <c r="BC51" s="237" t="b">
        <f t="shared" si="176"/>
        <v>0</v>
      </c>
      <c r="BD51" s="237" t="b">
        <f t="shared" si="177"/>
        <v>0</v>
      </c>
      <c r="BE51" s="237" t="b">
        <f t="shared" si="178"/>
        <v>0</v>
      </c>
      <c r="BF51" s="237" t="b">
        <f t="shared" si="179"/>
        <v>0</v>
      </c>
      <c r="BG51" s="121" t="str">
        <f>IF(COUNTA(E51:F51:H51)&lt;3,"",(IF(BC51=TRUE,$BC$3,IF(BD51=TRUE,$BD$3,IF(BE51=TRUE,$BE$3,IF(BF51=TRUE,$BF$3,"Aucun"))))))</f>
        <v>Aucun</v>
      </c>
      <c r="BH51" s="122">
        <f t="shared" si="180"/>
        <v>0</v>
      </c>
      <c r="BI51" s="122">
        <f>'ODD 5'!AX11</f>
        <v>0</v>
      </c>
      <c r="BJ51" s="34"/>
      <c r="BK51" s="306"/>
      <c r="BL51" s="662">
        <f t="shared" si="181"/>
        <v>0</v>
      </c>
      <c r="BM51" s="663">
        <f t="shared" si="182"/>
        <v>0</v>
      </c>
      <c r="BR51" s="234">
        <f t="shared" si="183"/>
        <v>1</v>
      </c>
      <c r="BS51" s="234">
        <f t="shared" si="184"/>
        <v>0</v>
      </c>
      <c r="BT51" s="234">
        <f t="shared" si="185"/>
        <v>0</v>
      </c>
      <c r="BU51" s="234">
        <f t="shared" si="186"/>
        <v>0</v>
      </c>
      <c r="BV51" s="234">
        <f t="shared" si="187"/>
        <v>0</v>
      </c>
      <c r="BW51" s="234">
        <f t="shared" si="188"/>
        <v>0</v>
      </c>
      <c r="BX51" s="234">
        <f t="shared" si="189"/>
        <v>0</v>
      </c>
      <c r="BY51" s="234">
        <f t="shared" si="190"/>
        <v>0</v>
      </c>
    </row>
    <row r="52" spans="1:77" s="233" customFormat="1" ht="114" customHeight="1" thickBot="1">
      <c r="A52" s="226"/>
      <c r="B52" s="262" t="s">
        <v>153</v>
      </c>
      <c r="C52" s="184" t="s">
        <v>468</v>
      </c>
      <c r="D52" s="582">
        <f>'ODD 5'!D12</f>
        <v>0</v>
      </c>
      <c r="E52" s="185">
        <f>'ODD 5'!E12</f>
        <v>0</v>
      </c>
      <c r="F52" s="138">
        <f>'ODD 5'!F12</f>
        <v>0</v>
      </c>
      <c r="G52" s="138">
        <f>'ODD 5'!G12</f>
        <v>0</v>
      </c>
      <c r="H52" s="139">
        <f>'ODD 5'!H12</f>
        <v>0</v>
      </c>
      <c r="I52" s="139">
        <f>'ODD 5'!I12</f>
        <v>0</v>
      </c>
      <c r="J52" s="255">
        <f t="shared" si="191"/>
        <v>0</v>
      </c>
      <c r="K52" s="256">
        <f t="shared" si="169"/>
        <v>0</v>
      </c>
      <c r="L52" s="256" t="b">
        <f t="shared" si="192"/>
        <v>0</v>
      </c>
      <c r="M52" s="256" t="b">
        <f t="shared" si="193"/>
        <v>0</v>
      </c>
      <c r="N52" s="256" t="b">
        <f t="shared" si="194"/>
        <v>0</v>
      </c>
      <c r="O52" s="256" t="b">
        <f t="shared" si="195"/>
        <v>0</v>
      </c>
      <c r="P52" s="256" t="b">
        <f t="shared" si="196"/>
        <v>0</v>
      </c>
      <c r="Q52" s="256" t="b">
        <f t="shared" si="197"/>
        <v>0</v>
      </c>
      <c r="R52" s="256" t="b">
        <f t="shared" si="198"/>
        <v>0</v>
      </c>
      <c r="S52" s="257">
        <f t="shared" si="170"/>
        <v>0</v>
      </c>
      <c r="T52" s="258">
        <f t="shared" si="171"/>
        <v>0</v>
      </c>
      <c r="U52" s="259">
        <f t="shared" si="172"/>
        <v>0</v>
      </c>
      <c r="V52" s="256" t="b">
        <f t="shared" si="199"/>
        <v>0</v>
      </c>
      <c r="W52" s="256" t="b">
        <f t="shared" si="200"/>
        <v>0</v>
      </c>
      <c r="X52" s="256" t="b">
        <f t="shared" si="201"/>
        <v>0</v>
      </c>
      <c r="Y52" s="256" t="b">
        <f t="shared" si="202"/>
        <v>0</v>
      </c>
      <c r="Z52" s="643" t="b">
        <f t="shared" si="203"/>
        <v>1</v>
      </c>
      <c r="AA52" s="645" t="str">
        <f>IF(COUNTA(E52:F52:H52)&lt;3,"",(IF(V52=TRUE,$V$3,IF(W52=TRUE,$W$3,IF(X52=TRUE,$X$3,IF(Y52=TRUE,$Y$3,"Non"))))))</f>
        <v>Non</v>
      </c>
      <c r="AB52" s="256" t="b">
        <f t="shared" si="204"/>
        <v>0</v>
      </c>
      <c r="AC52" s="256" t="b">
        <f t="shared" si="205"/>
        <v>0</v>
      </c>
      <c r="AD52" s="256" t="b">
        <f t="shared" si="206"/>
        <v>0</v>
      </c>
      <c r="AE52" s="256" t="b">
        <f t="shared" si="207"/>
        <v>0</v>
      </c>
      <c r="AF52" s="256" t="b">
        <f t="shared" si="208"/>
        <v>0</v>
      </c>
      <c r="AG52" s="140" t="str">
        <f>IF(COUNTA(E52:F52:H52)&lt;3,"",(IF(AB52=TRUE,$AB$3,IF(AC52=TRUE,$AC$3,IF(AD52=TRUE,$AD$3,IF(AE52=TRUE,$AE$3,IF(AF52=TRUE,$AF$3,"Aucune")))))))</f>
        <v>Aucune</v>
      </c>
      <c r="AH52" s="288" t="b">
        <f t="shared" si="35"/>
        <v>0</v>
      </c>
      <c r="AI52" s="288" t="b">
        <f t="shared" si="36"/>
        <v>0</v>
      </c>
      <c r="AJ52" s="288" t="b">
        <f t="shared" si="37"/>
        <v>0</v>
      </c>
      <c r="AK52" s="288" t="b">
        <f t="shared" si="38"/>
        <v>0</v>
      </c>
      <c r="AL52" s="288" t="b">
        <f t="shared" si="39"/>
        <v>0</v>
      </c>
      <c r="AM52" s="288" t="b">
        <f t="shared" si="40"/>
        <v>0</v>
      </c>
      <c r="AN52" s="288" t="b">
        <f t="shared" si="41"/>
        <v>0</v>
      </c>
      <c r="AO52" s="288" t="b">
        <f t="shared" si="42"/>
        <v>0</v>
      </c>
      <c r="AP52" s="288" t="b">
        <f t="shared" si="43"/>
        <v>0</v>
      </c>
      <c r="AQ52" s="288" t="b">
        <f t="shared" si="44"/>
        <v>0</v>
      </c>
      <c r="AR52" s="288" t="b">
        <f t="shared" si="45"/>
        <v>0</v>
      </c>
      <c r="AS52" s="288" t="b">
        <f t="shared" si="46"/>
        <v>0</v>
      </c>
      <c r="AT52" s="288" t="b">
        <f t="shared" si="47"/>
        <v>0</v>
      </c>
      <c r="AU52" s="288" t="b">
        <f t="shared" si="48"/>
        <v>0</v>
      </c>
      <c r="AV52" s="288" t="b">
        <f t="shared" si="49"/>
        <v>0</v>
      </c>
      <c r="AW52" s="288" t="b">
        <f t="shared" si="50"/>
        <v>0</v>
      </c>
      <c r="AX52" s="565" t="str">
        <f>IF(COUNTA(E52:F52:H52)&lt;3,"",(IF(AH52=TRUE,AH$3,IF(AI52=TRUE,AI$3,IF(AJ52=TRUE,AJ$3,IF(AK52=TRUE,AK$3,IF(AL52=TRUE,AL$3,IF(AM52=TRUE,AM$3,IF(AN52=TRUE,AN$3,IF(AO52=TRUE,AO$3,IF(AP52=TRUE,AP$3,IF(AQ52=TRUE,AQ$3,IF(AR52=TRUE,AR$3,IF(AS52=TRUE,AS$3,IF(AT52=TRUE,AT$3,IF(AU52=TRUE,AU$3,IF(AV52=TRUE,AV$3,IF(AW52=TRUE,AW$3,"Aucune"))))))))))))))))))</f>
        <v>Aucune</v>
      </c>
      <c r="AY52" s="562" t="b">
        <f t="shared" si="173"/>
        <v>0</v>
      </c>
      <c r="AZ52" s="256" t="b">
        <f t="shared" si="174"/>
        <v>0</v>
      </c>
      <c r="BA52" s="256" t="b">
        <f t="shared" si="175"/>
        <v>0</v>
      </c>
      <c r="BB52" s="140" t="str">
        <f>IF(COUNTA(E52:F52:H52)&lt;3,"",(IF(AY52=TRUE,$AY$3,IF(AZ52=TRUE,$AZ$3,IF(BA52=TRUE,$BA$3,"Aucune action requise")))))</f>
        <v>Aucune action requise</v>
      </c>
      <c r="BC52" s="256" t="b">
        <f t="shared" si="176"/>
        <v>0</v>
      </c>
      <c r="BD52" s="256" t="b">
        <f t="shared" si="177"/>
        <v>0</v>
      </c>
      <c r="BE52" s="256" t="b">
        <f t="shared" si="178"/>
        <v>0</v>
      </c>
      <c r="BF52" s="256" t="b">
        <f t="shared" si="179"/>
        <v>0</v>
      </c>
      <c r="BG52" s="140" t="str">
        <f>IF(COUNTA(E52:F52:H52)&lt;3,"",(IF(BC52=TRUE,$BC$3,IF(BD52=TRUE,$BD$3,IF(BE52=TRUE,$BE$3,IF(BF52=TRUE,$BF$3,"Aucun"))))))</f>
        <v>Aucun</v>
      </c>
      <c r="BH52" s="141">
        <f t="shared" si="180"/>
        <v>0</v>
      </c>
      <c r="BI52" s="141">
        <f>'ODD 5'!AX12</f>
        <v>0</v>
      </c>
      <c r="BJ52" s="35"/>
      <c r="BK52" s="309"/>
      <c r="BL52" s="670">
        <f t="shared" si="181"/>
        <v>0</v>
      </c>
      <c r="BM52" s="671">
        <f t="shared" si="182"/>
        <v>0</v>
      </c>
      <c r="BR52" s="234">
        <f t="shared" si="183"/>
        <v>1</v>
      </c>
      <c r="BS52" s="234">
        <f t="shared" si="184"/>
        <v>0</v>
      </c>
      <c r="BT52" s="234">
        <f t="shared" si="185"/>
        <v>0</v>
      </c>
      <c r="BU52" s="234">
        <f t="shared" si="186"/>
        <v>0</v>
      </c>
      <c r="BV52" s="234">
        <f t="shared" si="187"/>
        <v>0</v>
      </c>
      <c r="BW52" s="234">
        <f t="shared" si="188"/>
        <v>0</v>
      </c>
      <c r="BX52" s="234">
        <f t="shared" si="189"/>
        <v>0</v>
      </c>
      <c r="BY52" s="234">
        <f t="shared" si="190"/>
        <v>0</v>
      </c>
    </row>
    <row r="53" spans="1:77" s="233" customFormat="1" ht="114" customHeight="1">
      <c r="A53" s="226"/>
      <c r="B53" s="274" t="s">
        <v>155</v>
      </c>
      <c r="C53" s="169" t="s">
        <v>156</v>
      </c>
      <c r="D53" s="597">
        <f>'ODD 5'!D13</f>
        <v>0</v>
      </c>
      <c r="E53" s="170">
        <f>'ODD 5'!E13</f>
        <v>0</v>
      </c>
      <c r="F53" s="154">
        <f>'ODD 5'!F13</f>
        <v>0</v>
      </c>
      <c r="G53" s="154">
        <f>'ODD 5'!G13</f>
        <v>0</v>
      </c>
      <c r="H53" s="155">
        <f>'ODD 5'!H13</f>
        <v>0</v>
      </c>
      <c r="I53" s="155">
        <f>'ODD 5'!I13</f>
        <v>0</v>
      </c>
      <c r="J53" s="275">
        <f t="shared" si="191"/>
        <v>0</v>
      </c>
      <c r="K53" s="276">
        <f t="shared" si="169"/>
        <v>0</v>
      </c>
      <c r="L53" s="276" t="b">
        <f t="shared" si="192"/>
        <v>0</v>
      </c>
      <c r="M53" s="276" t="b">
        <f t="shared" si="193"/>
        <v>0</v>
      </c>
      <c r="N53" s="276" t="b">
        <f t="shared" si="194"/>
        <v>0</v>
      </c>
      <c r="O53" s="276" t="b">
        <f t="shared" si="195"/>
        <v>0</v>
      </c>
      <c r="P53" s="276" t="b">
        <f t="shared" si="196"/>
        <v>0</v>
      </c>
      <c r="Q53" s="276" t="b">
        <f t="shared" si="197"/>
        <v>0</v>
      </c>
      <c r="R53" s="276" t="b">
        <f t="shared" si="198"/>
        <v>0</v>
      </c>
      <c r="S53" s="277">
        <f t="shared" si="170"/>
        <v>0</v>
      </c>
      <c r="T53" s="278">
        <f t="shared" si="171"/>
        <v>0</v>
      </c>
      <c r="U53" s="279">
        <f t="shared" si="172"/>
        <v>0</v>
      </c>
      <c r="V53" s="276" t="b">
        <f t="shared" si="199"/>
        <v>0</v>
      </c>
      <c r="W53" s="276" t="b">
        <f t="shared" si="200"/>
        <v>0</v>
      </c>
      <c r="X53" s="276" t="b">
        <f t="shared" si="201"/>
        <v>0</v>
      </c>
      <c r="Y53" s="276" t="b">
        <f t="shared" si="202"/>
        <v>0</v>
      </c>
      <c r="Z53" s="633" t="b">
        <f t="shared" si="203"/>
        <v>1</v>
      </c>
      <c r="AA53" s="638" t="str">
        <f>IF(COUNTA(E53:F53:H53)&lt;3,"",(IF(V53=TRUE,$V$3,IF(W53=TRUE,$W$3,IF(X53=TRUE,$X$3,IF(Y53=TRUE,$Y$3,"Non"))))))</f>
        <v>Non</v>
      </c>
      <c r="AB53" s="276" t="b">
        <f t="shared" si="204"/>
        <v>0</v>
      </c>
      <c r="AC53" s="276" t="b">
        <f t="shared" si="205"/>
        <v>0</v>
      </c>
      <c r="AD53" s="276" t="b">
        <f t="shared" si="206"/>
        <v>0</v>
      </c>
      <c r="AE53" s="276" t="b">
        <f t="shared" si="207"/>
        <v>0</v>
      </c>
      <c r="AF53" s="276" t="b">
        <f t="shared" si="208"/>
        <v>0</v>
      </c>
      <c r="AG53" s="156" t="str">
        <f>IF(COUNTA(E53:F53:H53)&lt;3,"",(IF(AB53=TRUE,$AB$3,IF(AC53=TRUE,$AC$3,IF(AD53=TRUE,$AD$3,IF(AE53=TRUE,$AE$3,IF(AF53=TRUE,$AF$3,"Aucune")))))))</f>
        <v>Aucune</v>
      </c>
      <c r="AH53" s="276" t="b">
        <f t="shared" si="35"/>
        <v>0</v>
      </c>
      <c r="AI53" s="276" t="b">
        <f t="shared" si="36"/>
        <v>0</v>
      </c>
      <c r="AJ53" s="276" t="b">
        <f t="shared" si="37"/>
        <v>0</v>
      </c>
      <c r="AK53" s="276" t="b">
        <f t="shared" si="38"/>
        <v>0</v>
      </c>
      <c r="AL53" s="276" t="b">
        <f t="shared" si="39"/>
        <v>0</v>
      </c>
      <c r="AM53" s="276" t="b">
        <f t="shared" si="40"/>
        <v>0</v>
      </c>
      <c r="AN53" s="276" t="b">
        <f t="shared" si="41"/>
        <v>0</v>
      </c>
      <c r="AO53" s="276" t="b">
        <f t="shared" si="42"/>
        <v>0</v>
      </c>
      <c r="AP53" s="276" t="b">
        <f t="shared" si="43"/>
        <v>0</v>
      </c>
      <c r="AQ53" s="276" t="b">
        <f t="shared" si="44"/>
        <v>0</v>
      </c>
      <c r="AR53" s="276" t="b">
        <f t="shared" si="45"/>
        <v>0</v>
      </c>
      <c r="AS53" s="276" t="b">
        <f t="shared" si="46"/>
        <v>0</v>
      </c>
      <c r="AT53" s="276" t="b">
        <f t="shared" si="47"/>
        <v>0</v>
      </c>
      <c r="AU53" s="276" t="b">
        <f t="shared" si="48"/>
        <v>0</v>
      </c>
      <c r="AV53" s="276" t="b">
        <f t="shared" si="49"/>
        <v>0</v>
      </c>
      <c r="AW53" s="276" t="b">
        <f t="shared" si="50"/>
        <v>0</v>
      </c>
      <c r="AX53" s="622" t="str">
        <f>IF(COUNTA(E53:F53:H53)&lt;3,"",(IF(AH53=TRUE,AH$3,IF(AI53=TRUE,AI$3,IF(AJ53=TRUE,AJ$3,IF(AK53=TRUE,AK$3,IF(AL53=TRUE,AL$3,IF(AM53=TRUE,AM$3,IF(AN53=TRUE,AN$3,IF(AO53=TRUE,AO$3,IF(AP53=TRUE,AP$3,IF(AQ53=TRUE,AQ$3,IF(AR53=TRUE,AR$3,IF(AS53=TRUE,AS$3,IF(AT53=TRUE,AT$3,IF(AU53=TRUE,AU$3,IF(AV53=TRUE,AV$3,IF(AW53=TRUE,AW$3,"Aucune"))))))))))))))))))</f>
        <v>Aucune</v>
      </c>
      <c r="AY53" s="579" t="b">
        <f t="shared" si="173"/>
        <v>0</v>
      </c>
      <c r="AZ53" s="276" t="b">
        <f t="shared" si="174"/>
        <v>0</v>
      </c>
      <c r="BA53" s="276" t="b">
        <f t="shared" si="175"/>
        <v>0</v>
      </c>
      <c r="BB53" s="156" t="str">
        <f>IF(COUNTA(E53:F53:H53)&lt;3,"",(IF(AY53=TRUE,$AY$3,IF(AZ53=TRUE,$AZ$3,IF(BA53=TRUE,$BA$3,"Aucune action requise")))))</f>
        <v>Aucune action requise</v>
      </c>
      <c r="BC53" s="276" t="b">
        <f t="shared" si="176"/>
        <v>0</v>
      </c>
      <c r="BD53" s="276" t="b">
        <f t="shared" si="177"/>
        <v>0</v>
      </c>
      <c r="BE53" s="276" t="b">
        <f t="shared" si="178"/>
        <v>0</v>
      </c>
      <c r="BF53" s="276" t="b">
        <f t="shared" si="179"/>
        <v>0</v>
      </c>
      <c r="BG53" s="156" t="str">
        <f>IF(COUNTA(E53:F53:H53)&lt;3,"",(IF(BC53=TRUE,$BC$3,IF(BD53=TRUE,$BD$3,IF(BE53=TRUE,$BE$3,IF(BF53=TRUE,$BF$3,"Aucun"))))))</f>
        <v>Aucun</v>
      </c>
      <c r="BH53" s="157">
        <f t="shared" si="180"/>
        <v>0</v>
      </c>
      <c r="BI53" s="157">
        <f>'ODD 5'!AX13</f>
        <v>0</v>
      </c>
      <c r="BJ53" s="61"/>
      <c r="BK53" s="312"/>
      <c r="BL53" s="660">
        <f t="shared" si="181"/>
        <v>0</v>
      </c>
      <c r="BM53" s="661">
        <f t="shared" si="182"/>
        <v>0</v>
      </c>
      <c r="BR53" s="234">
        <f t="shared" si="183"/>
        <v>1</v>
      </c>
      <c r="BS53" s="234">
        <f t="shared" si="184"/>
        <v>0</v>
      </c>
      <c r="BT53" s="234">
        <f t="shared" si="185"/>
        <v>0</v>
      </c>
      <c r="BU53" s="234">
        <f t="shared" si="186"/>
        <v>0</v>
      </c>
      <c r="BV53" s="234">
        <f t="shared" si="187"/>
        <v>0</v>
      </c>
      <c r="BW53" s="234">
        <f t="shared" si="188"/>
        <v>0</v>
      </c>
      <c r="BX53" s="234">
        <f t="shared" si="189"/>
        <v>0</v>
      </c>
      <c r="BY53" s="234">
        <f t="shared" si="190"/>
        <v>0</v>
      </c>
    </row>
    <row r="54" spans="1:77" s="233" customFormat="1" ht="114" customHeight="1">
      <c r="A54" s="226"/>
      <c r="B54" s="264" t="s">
        <v>157</v>
      </c>
      <c r="C54" s="186" t="s">
        <v>158</v>
      </c>
      <c r="D54" s="598">
        <f>'ODD 5'!D14</f>
        <v>0</v>
      </c>
      <c r="E54" s="174">
        <f>'ODD 5'!E14</f>
        <v>0</v>
      </c>
      <c r="F54" s="124">
        <f>'ODD 5'!F14</f>
        <v>0</v>
      </c>
      <c r="G54" s="124">
        <f>'ODD 5'!G14</f>
        <v>0</v>
      </c>
      <c r="H54" s="125">
        <f>'ODD 5'!H14</f>
        <v>0</v>
      </c>
      <c r="I54" s="125">
        <f>'ODD 5'!I14</f>
        <v>0</v>
      </c>
      <c r="J54" s="126">
        <f t="shared" si="191"/>
        <v>0</v>
      </c>
      <c r="K54" s="265">
        <f t="shared" si="169"/>
        <v>0</v>
      </c>
      <c r="L54" s="265" t="b">
        <f t="shared" si="192"/>
        <v>0</v>
      </c>
      <c r="M54" s="265" t="b">
        <f t="shared" si="193"/>
        <v>0</v>
      </c>
      <c r="N54" s="265" t="b">
        <f t="shared" si="194"/>
        <v>0</v>
      </c>
      <c r="O54" s="265" t="b">
        <f t="shared" si="195"/>
        <v>0</v>
      </c>
      <c r="P54" s="265" t="b">
        <f t="shared" si="196"/>
        <v>0</v>
      </c>
      <c r="Q54" s="265" t="b">
        <f t="shared" si="197"/>
        <v>0</v>
      </c>
      <c r="R54" s="265" t="b">
        <f t="shared" si="198"/>
        <v>0</v>
      </c>
      <c r="S54" s="266">
        <f t="shared" si="170"/>
        <v>0</v>
      </c>
      <c r="T54" s="267">
        <f t="shared" si="171"/>
        <v>0</v>
      </c>
      <c r="U54" s="241">
        <f t="shared" si="172"/>
        <v>0</v>
      </c>
      <c r="V54" s="265" t="b">
        <f t="shared" si="199"/>
        <v>0</v>
      </c>
      <c r="W54" s="265" t="b">
        <f t="shared" si="200"/>
        <v>0</v>
      </c>
      <c r="X54" s="265" t="b">
        <f t="shared" si="201"/>
        <v>0</v>
      </c>
      <c r="Y54" s="265" t="b">
        <f t="shared" si="202"/>
        <v>0</v>
      </c>
      <c r="Z54" s="644" t="b">
        <f t="shared" si="203"/>
        <v>1</v>
      </c>
      <c r="AA54" s="646" t="str">
        <f>IF(COUNTA(E54:F54:H54)&lt;3,"",(IF(V54=TRUE,$V$3,IF(W54=TRUE,$W$3,IF(X54=TRUE,$X$3,IF(Y54=TRUE,$Y$3,"Non"))))))</f>
        <v>Non</v>
      </c>
      <c r="AB54" s="265" t="b">
        <f t="shared" si="204"/>
        <v>0</v>
      </c>
      <c r="AC54" s="265" t="b">
        <f t="shared" si="205"/>
        <v>0</v>
      </c>
      <c r="AD54" s="265" t="b">
        <f t="shared" si="206"/>
        <v>0</v>
      </c>
      <c r="AE54" s="265" t="b">
        <f t="shared" si="207"/>
        <v>0</v>
      </c>
      <c r="AF54" s="265" t="b">
        <f t="shared" si="208"/>
        <v>0</v>
      </c>
      <c r="AG54" s="144" t="str">
        <f>IF(COUNTA(E54:F54:H54)&lt;3,"",(IF(AB54=TRUE,$AB$3,IF(AC54=TRUE,$AC$3,IF(AD54=TRUE,$AD$3,IF(AE54=TRUE,$AE$3,IF(AF54=TRUE,$AF$3,"Aucune")))))))</f>
        <v>Aucune</v>
      </c>
      <c r="AH54" s="237" t="b">
        <f t="shared" si="35"/>
        <v>0</v>
      </c>
      <c r="AI54" s="237" t="b">
        <f t="shared" si="36"/>
        <v>0</v>
      </c>
      <c r="AJ54" s="237" t="b">
        <f t="shared" si="37"/>
        <v>0</v>
      </c>
      <c r="AK54" s="237" t="b">
        <f t="shared" si="38"/>
        <v>0</v>
      </c>
      <c r="AL54" s="237" t="b">
        <f t="shared" si="39"/>
        <v>0</v>
      </c>
      <c r="AM54" s="237" t="b">
        <f t="shared" si="40"/>
        <v>0</v>
      </c>
      <c r="AN54" s="237" t="b">
        <f t="shared" si="41"/>
        <v>0</v>
      </c>
      <c r="AO54" s="237" t="b">
        <f t="shared" si="42"/>
        <v>0</v>
      </c>
      <c r="AP54" s="237" t="b">
        <f t="shared" si="43"/>
        <v>0</v>
      </c>
      <c r="AQ54" s="237" t="b">
        <f t="shared" si="44"/>
        <v>0</v>
      </c>
      <c r="AR54" s="237" t="b">
        <f t="shared" si="45"/>
        <v>0</v>
      </c>
      <c r="AS54" s="237" t="b">
        <f t="shared" si="46"/>
        <v>0</v>
      </c>
      <c r="AT54" s="237" t="b">
        <f t="shared" si="47"/>
        <v>0</v>
      </c>
      <c r="AU54" s="237" t="b">
        <f t="shared" si="48"/>
        <v>0</v>
      </c>
      <c r="AV54" s="237" t="b">
        <f t="shared" si="49"/>
        <v>0</v>
      </c>
      <c r="AW54" s="237" t="b">
        <f t="shared" si="50"/>
        <v>0</v>
      </c>
      <c r="AX54" s="567" t="str">
        <f>IF(COUNTA(E54:F54:H54)&lt;3,"",(IF(AH54=TRUE,AH$3,IF(AI54=TRUE,AI$3,IF(AJ54=TRUE,AJ$3,IF(AK54=TRUE,AK$3,IF(AL54=TRUE,AL$3,IF(AM54=TRUE,AM$3,IF(AN54=TRUE,AN$3,IF(AO54=TRUE,AO$3,IF(AP54=TRUE,AP$3,IF(AQ54=TRUE,AQ$3,IF(AR54=TRUE,AR$3,IF(AS54=TRUE,AS$3,IF(AT54=TRUE,AT$3,IF(AU54=TRUE,AU$3,IF(AV54=TRUE,AV$3,IF(AW54=TRUE,AW$3,"Aucune"))))))))))))))))))</f>
        <v>Aucune</v>
      </c>
      <c r="AY54" s="564" t="b">
        <f t="shared" si="173"/>
        <v>0</v>
      </c>
      <c r="AZ54" s="265" t="b">
        <f t="shared" si="174"/>
        <v>0</v>
      </c>
      <c r="BA54" s="265" t="b">
        <f t="shared" si="175"/>
        <v>0</v>
      </c>
      <c r="BB54" s="144" t="str">
        <f>IF(COUNTA(E54:F54:H54)&lt;3,"",(IF(AY54=TRUE,$AY$3,IF(AZ54=TRUE,$AZ$3,IF(BA54=TRUE,$BA$3,"Aucune action requise")))))</f>
        <v>Aucune action requise</v>
      </c>
      <c r="BC54" s="265" t="b">
        <f t="shared" si="176"/>
        <v>0</v>
      </c>
      <c r="BD54" s="265" t="b">
        <f t="shared" si="177"/>
        <v>0</v>
      </c>
      <c r="BE54" s="265" t="b">
        <f t="shared" si="178"/>
        <v>0</v>
      </c>
      <c r="BF54" s="265" t="b">
        <f t="shared" si="179"/>
        <v>0</v>
      </c>
      <c r="BG54" s="144" t="str">
        <f>IF(COUNTA(E54:F54:H54)&lt;3,"",(IF(BC54=TRUE,$BC$3,IF(BD54=TRUE,$BD$3,IF(BE54=TRUE,$BE$3,IF(BF54=TRUE,$BF$3,"Aucun"))))))</f>
        <v>Aucun</v>
      </c>
      <c r="BH54" s="145">
        <f t="shared" si="180"/>
        <v>0</v>
      </c>
      <c r="BI54" s="145">
        <f>'ODD 5'!AX14</f>
        <v>0</v>
      </c>
      <c r="BJ54" s="37"/>
      <c r="BK54" s="310"/>
      <c r="BL54" s="672">
        <f t="shared" si="181"/>
        <v>0</v>
      </c>
      <c r="BM54" s="673">
        <f t="shared" si="182"/>
        <v>0</v>
      </c>
      <c r="BR54" s="234">
        <f t="shared" si="183"/>
        <v>1</v>
      </c>
      <c r="BS54" s="234">
        <f t="shared" si="184"/>
        <v>0</v>
      </c>
      <c r="BT54" s="234">
        <f t="shared" si="185"/>
        <v>0</v>
      </c>
      <c r="BU54" s="234">
        <f t="shared" si="186"/>
        <v>0</v>
      </c>
      <c r="BV54" s="234">
        <f t="shared" si="187"/>
        <v>0</v>
      </c>
      <c r="BW54" s="234">
        <f t="shared" si="188"/>
        <v>0</v>
      </c>
      <c r="BX54" s="234">
        <f t="shared" si="189"/>
        <v>0</v>
      </c>
      <c r="BY54" s="234">
        <f t="shared" si="190"/>
        <v>0</v>
      </c>
    </row>
    <row r="55" spans="1:77" ht="114" customHeight="1" thickBot="1">
      <c r="B55" s="286" t="s">
        <v>159</v>
      </c>
      <c r="C55" s="175" t="s">
        <v>160</v>
      </c>
      <c r="D55" s="596">
        <f>'ODD 5'!D15</f>
        <v>0</v>
      </c>
      <c r="E55" s="188">
        <f>'ODD 5'!E15</f>
        <v>0</v>
      </c>
      <c r="F55" s="189">
        <f>'ODD 5'!F15</f>
        <v>0</v>
      </c>
      <c r="G55" s="189">
        <f>'ODD 5'!G15</f>
        <v>0</v>
      </c>
      <c r="H55" s="190">
        <f>'ODD 5'!H15</f>
        <v>0</v>
      </c>
      <c r="I55" s="190">
        <f>'ODD 5'!I15</f>
        <v>0</v>
      </c>
      <c r="J55" s="292">
        <f t="shared" si="191"/>
        <v>0</v>
      </c>
      <c r="K55" s="293">
        <f t="shared" si="169"/>
        <v>0</v>
      </c>
      <c r="L55" s="293" t="b">
        <f t="shared" si="192"/>
        <v>0</v>
      </c>
      <c r="M55" s="293" t="b">
        <f t="shared" si="193"/>
        <v>0</v>
      </c>
      <c r="N55" s="293" t="b">
        <f t="shared" si="194"/>
        <v>0</v>
      </c>
      <c r="O55" s="293" t="b">
        <f t="shared" si="195"/>
        <v>0</v>
      </c>
      <c r="P55" s="293" t="b">
        <f t="shared" si="196"/>
        <v>0</v>
      </c>
      <c r="Q55" s="293" t="b">
        <f t="shared" si="197"/>
        <v>0</v>
      </c>
      <c r="R55" s="293" t="b">
        <f t="shared" si="198"/>
        <v>0</v>
      </c>
      <c r="S55" s="294">
        <f t="shared" si="170"/>
        <v>0</v>
      </c>
      <c r="T55" s="295">
        <f t="shared" si="171"/>
        <v>0</v>
      </c>
      <c r="U55" s="296">
        <f t="shared" si="172"/>
        <v>0</v>
      </c>
      <c r="V55" s="293" t="b">
        <f t="shared" si="199"/>
        <v>0</v>
      </c>
      <c r="W55" s="293" t="b">
        <f t="shared" si="200"/>
        <v>0</v>
      </c>
      <c r="X55" s="293" t="b">
        <f t="shared" si="201"/>
        <v>0</v>
      </c>
      <c r="Y55" s="293" t="b">
        <f t="shared" si="202"/>
        <v>0</v>
      </c>
      <c r="Z55" s="651" t="b">
        <f t="shared" si="203"/>
        <v>1</v>
      </c>
      <c r="AA55" s="652" t="str">
        <f>IF(COUNTA(E55:F55:H55)&lt;3,"",(IF(V55=TRUE,$V$3,IF(W55=TRUE,$W$3,IF(X55=TRUE,$X$3,IF(Y55=TRUE,$Y$3,"Non"))))))</f>
        <v>Non</v>
      </c>
      <c r="AB55" s="293" t="b">
        <f t="shared" si="204"/>
        <v>0</v>
      </c>
      <c r="AC55" s="293" t="b">
        <f t="shared" si="205"/>
        <v>0</v>
      </c>
      <c r="AD55" s="293" t="b">
        <f t="shared" si="206"/>
        <v>0</v>
      </c>
      <c r="AE55" s="293" t="b">
        <f t="shared" si="207"/>
        <v>0</v>
      </c>
      <c r="AF55" s="293" t="b">
        <f t="shared" si="208"/>
        <v>0</v>
      </c>
      <c r="AG55" s="191" t="str">
        <f>IF(COUNTA(E55:F55:H55)&lt;3,"",(IF(AB55=TRUE,$AB$3,IF(AC55=TRUE,$AC$3,IF(AD55=TRUE,$AD$3,IF(AE55=TRUE,$AE$3,IF(AF55=TRUE,$AF$3,"Aucune")))))))</f>
        <v>Aucune</v>
      </c>
      <c r="AH55" s="293" t="b">
        <f t="shared" si="35"/>
        <v>0</v>
      </c>
      <c r="AI55" s="293" t="b">
        <f t="shared" si="36"/>
        <v>0</v>
      </c>
      <c r="AJ55" s="293" t="b">
        <f t="shared" si="37"/>
        <v>0</v>
      </c>
      <c r="AK55" s="293" t="b">
        <f t="shared" si="38"/>
        <v>0</v>
      </c>
      <c r="AL55" s="293" t="b">
        <f t="shared" si="39"/>
        <v>0</v>
      </c>
      <c r="AM55" s="293" t="b">
        <f t="shared" si="40"/>
        <v>0</v>
      </c>
      <c r="AN55" s="293" t="b">
        <f t="shared" si="41"/>
        <v>0</v>
      </c>
      <c r="AO55" s="293" t="b">
        <f t="shared" si="42"/>
        <v>0</v>
      </c>
      <c r="AP55" s="293" t="b">
        <f t="shared" si="43"/>
        <v>0</v>
      </c>
      <c r="AQ55" s="293" t="b">
        <f t="shared" si="44"/>
        <v>0</v>
      </c>
      <c r="AR55" s="293" t="b">
        <f t="shared" si="45"/>
        <v>0</v>
      </c>
      <c r="AS55" s="293" t="b">
        <f t="shared" si="46"/>
        <v>0</v>
      </c>
      <c r="AT55" s="293" t="b">
        <f t="shared" si="47"/>
        <v>0</v>
      </c>
      <c r="AU55" s="293" t="b">
        <f t="shared" si="48"/>
        <v>0</v>
      </c>
      <c r="AV55" s="293" t="b">
        <f t="shared" si="49"/>
        <v>0</v>
      </c>
      <c r="AW55" s="293" t="b">
        <f t="shared" si="50"/>
        <v>0</v>
      </c>
      <c r="AX55" s="707" t="str">
        <f>IF(COUNTA(E55:F55:H55)&lt;3,"",(IF(AH55=TRUE,AH$3,IF(AI55=TRUE,AI$3,IF(AJ55=TRUE,AJ$3,IF(AK55=TRUE,AK$3,IF(AL55=TRUE,AL$3,IF(AM55=TRUE,AM$3,IF(AN55=TRUE,AN$3,IF(AO55=TRUE,AO$3,IF(AP55=TRUE,AP$3,IF(AQ55=TRUE,AQ$3,IF(AR55=TRUE,AR$3,IF(AS55=TRUE,AS$3,IF(AT55=TRUE,AT$3,IF(AU55=TRUE,AU$3,IF(AV55=TRUE,AV$3,IF(AW55=TRUE,AW$3,"Aucune"))))))))))))))))))</f>
        <v>Aucune</v>
      </c>
      <c r="AY55" s="580" t="b">
        <f t="shared" si="173"/>
        <v>0</v>
      </c>
      <c r="AZ55" s="288" t="b">
        <f t="shared" si="174"/>
        <v>0</v>
      </c>
      <c r="BA55" s="288" t="b">
        <f t="shared" si="175"/>
        <v>0</v>
      </c>
      <c r="BB55" s="179" t="str">
        <f>IF(COUNTA(E55:F55:H55)&lt;3,"",(IF(AY55=TRUE,$AY$3,IF(AZ55=TRUE,$AZ$3,IF(BA55=TRUE,$BA$3,"Aucune action requise")))))</f>
        <v>Aucune action requise</v>
      </c>
      <c r="BC55" s="288" t="b">
        <f t="shared" si="176"/>
        <v>0</v>
      </c>
      <c r="BD55" s="288" t="b">
        <f t="shared" si="177"/>
        <v>0</v>
      </c>
      <c r="BE55" s="288" t="b">
        <f t="shared" si="178"/>
        <v>0</v>
      </c>
      <c r="BF55" s="288" t="b">
        <f t="shared" si="179"/>
        <v>0</v>
      </c>
      <c r="BG55" s="179" t="str">
        <f>IF(COUNTA(E55:F55:H55)&lt;3,"",(IF(BC55=TRUE,$BC$3,IF(BD55=TRUE,$BD$3,IF(BE55=TRUE,$BE$3,IF(BF55=TRUE,$BF$3,"Aucun"))))))</f>
        <v>Aucun</v>
      </c>
      <c r="BH55" s="180">
        <f t="shared" si="180"/>
        <v>0</v>
      </c>
      <c r="BI55" s="180">
        <f>'ODD 5'!AX15</f>
        <v>0</v>
      </c>
      <c r="BJ55" s="73"/>
      <c r="BK55" s="314"/>
      <c r="BL55" s="680">
        <f t="shared" si="181"/>
        <v>0</v>
      </c>
      <c r="BM55" s="681">
        <f t="shared" si="182"/>
        <v>0</v>
      </c>
      <c r="BR55" s="234">
        <f t="shared" si="183"/>
        <v>1</v>
      </c>
      <c r="BS55" s="234">
        <f t="shared" si="184"/>
        <v>0</v>
      </c>
      <c r="BT55" s="234">
        <f t="shared" si="185"/>
        <v>0</v>
      </c>
      <c r="BU55" s="234">
        <f t="shared" si="186"/>
        <v>0</v>
      </c>
      <c r="BV55" s="234">
        <f t="shared" si="187"/>
        <v>0</v>
      </c>
      <c r="BW55" s="234">
        <f t="shared" si="188"/>
        <v>0</v>
      </c>
      <c r="BX55" s="234">
        <f t="shared" si="189"/>
        <v>0</v>
      </c>
      <c r="BY55" s="234">
        <f t="shared" si="190"/>
        <v>0</v>
      </c>
    </row>
    <row r="56" spans="1:77" s="224" customFormat="1" ht="30.75" customHeight="1" thickBot="1">
      <c r="A56" s="223"/>
      <c r="B56" s="770" t="str">
        <f>'ODD 6'!B2:C2</f>
        <v xml:space="preserve">ODD 6  -   Garantir l’accès de tous à l’eau et à l’assainissement et assurer une gestion durable des ressources en eau </v>
      </c>
      <c r="C56" s="771"/>
      <c r="D56" s="771"/>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c r="AH56" s="771"/>
      <c r="AI56" s="771"/>
      <c r="AJ56" s="771"/>
      <c r="AK56" s="771"/>
      <c r="AL56" s="771"/>
      <c r="AM56" s="771"/>
      <c r="AN56" s="771"/>
      <c r="AO56" s="771"/>
      <c r="AP56" s="771"/>
      <c r="AQ56" s="771"/>
      <c r="AR56" s="771"/>
      <c r="AS56" s="771"/>
      <c r="AT56" s="771"/>
      <c r="AU56" s="771"/>
      <c r="AV56" s="771"/>
      <c r="AW56" s="771"/>
      <c r="AX56" s="771"/>
      <c r="AY56" s="771"/>
      <c r="AZ56" s="771"/>
      <c r="BA56" s="771"/>
      <c r="BB56" s="771"/>
      <c r="BC56" s="771"/>
      <c r="BD56" s="771"/>
      <c r="BE56" s="771"/>
      <c r="BF56" s="771"/>
      <c r="BG56" s="771"/>
      <c r="BH56" s="771"/>
      <c r="BI56" s="771"/>
      <c r="BJ56" s="771"/>
      <c r="BK56" s="771"/>
      <c r="BL56" s="771"/>
      <c r="BM56" s="774"/>
      <c r="BO56" s="224" t="str">
        <f>B56</f>
        <v xml:space="preserve">ODD 6  -   Garantir l’accès de tous à l’eau et à l’assainissement et assurer une gestion durable des ressources en eau </v>
      </c>
      <c r="BP56" s="224">
        <v>8</v>
      </c>
      <c r="BQ56" s="224">
        <f>BP56-BR56</f>
        <v>0</v>
      </c>
      <c r="BR56" s="225">
        <f>SUM(BR57:BR64)</f>
        <v>8</v>
      </c>
      <c r="BS56" s="225">
        <f t="shared" ref="BS56:BY56" si="209">SUM(BS57:BS64)</f>
        <v>0</v>
      </c>
      <c r="BT56" s="225">
        <f t="shared" si="209"/>
        <v>0</v>
      </c>
      <c r="BU56" s="225">
        <f t="shared" si="209"/>
        <v>0</v>
      </c>
      <c r="BV56" s="225">
        <f t="shared" si="209"/>
        <v>0</v>
      </c>
      <c r="BW56" s="225">
        <f t="shared" si="209"/>
        <v>0</v>
      </c>
      <c r="BX56" s="225">
        <f t="shared" si="209"/>
        <v>0</v>
      </c>
      <c r="BY56" s="225">
        <f t="shared" si="209"/>
        <v>0</v>
      </c>
    </row>
    <row r="57" spans="1:77" s="233" customFormat="1" ht="114" customHeight="1">
      <c r="A57" s="226"/>
      <c r="B57" s="260" t="s">
        <v>162</v>
      </c>
      <c r="C57" s="194" t="s">
        <v>163</v>
      </c>
      <c r="D57" s="343">
        <f>'ODD 6'!D7</f>
        <v>0</v>
      </c>
      <c r="E57" s="170">
        <f>'ODD 6'!E7</f>
        <v>0</v>
      </c>
      <c r="F57" s="154">
        <f>'ODD 6'!F7</f>
        <v>0</v>
      </c>
      <c r="G57" s="154">
        <f>'ODD 6'!G7</f>
        <v>0</v>
      </c>
      <c r="H57" s="155">
        <f>'ODD 6'!H7</f>
        <v>0</v>
      </c>
      <c r="I57" s="155">
        <f>'ODD 6'!I7</f>
        <v>0</v>
      </c>
      <c r="J57" s="275">
        <f>S57</f>
        <v>0</v>
      </c>
      <c r="K57" s="276">
        <f t="shared" ref="K57:K64" si="210">E57*10+F57</f>
        <v>0</v>
      </c>
      <c r="L57" s="276" t="b">
        <f>OR(K57=31)</f>
        <v>0</v>
      </c>
      <c r="M57" s="276" t="b">
        <f>OR(K57=21,K57=32)</f>
        <v>0</v>
      </c>
      <c r="N57" s="276" t="b">
        <f>OR(K57=22,K57=33)</f>
        <v>0</v>
      </c>
      <c r="O57" s="276" t="b">
        <f>OR(K57=11,K57=12)</f>
        <v>0</v>
      </c>
      <c r="P57" s="276" t="b">
        <f>OR(K57=23,K57=34)</f>
        <v>0</v>
      </c>
      <c r="Q57" s="276" t="b">
        <f>OR(K57=13,K57=14,K57=24)</f>
        <v>0</v>
      </c>
      <c r="R57" s="276" t="b">
        <f>OR(K57=1,K57=2,K57=3,K57=4)</f>
        <v>0</v>
      </c>
      <c r="S57" s="277">
        <f t="shared" ref="S57:S64" si="211">IF(COUNTA(E57:F57)&lt;2,"",(IF(L57=TRUE,$L$3,IF(M57=TRUE,$M$3,IF(N57=TRUE,$N$3,IF(O57=TRUE,$O$3,IF(P57=TRUE,$P$3,IF(Q57=TRUE,$Q$3,IF(R57=TRUE,$R$3,0)))))))))</f>
        <v>0</v>
      </c>
      <c r="T57" s="278">
        <f t="shared" ref="T57:T64" si="212">IF(COUNTA(E57:F57)&lt;2,"",(IF(L57=TRUE,6,IF(M57=TRUE,5,IF(N57=TRUE,4,IF(O57=TRUE,3,IF(P57=TRUE,2,IF(Q57=TRUE,1,IF(R57=TRUE,0,0)))))))))</f>
        <v>0</v>
      </c>
      <c r="U57" s="279">
        <f t="shared" ref="U57:U64" si="213">T57*10+H57</f>
        <v>0</v>
      </c>
      <c r="V57" s="276" t="b">
        <f>OR(U57=61,U57=62,U57=63)</f>
        <v>0</v>
      </c>
      <c r="W57" s="276" t="b">
        <f>OR(U57=51,U57=52)</f>
        <v>0</v>
      </c>
      <c r="X57" s="276" t="b">
        <f>OR(U57=31,U57=41,U57=42,U57=53)</f>
        <v>0</v>
      </c>
      <c r="Y57" s="276" t="b">
        <f>OR(U57=21,U57=32)</f>
        <v>0</v>
      </c>
      <c r="Z57" s="633" t="b">
        <f>AND(V57=FALSE,W57=FALSE,X57=FALSE,Y57=FALSE)</f>
        <v>1</v>
      </c>
      <c r="AA57" s="638" t="str">
        <f>IF(COUNTA(E57:F57:H57)&lt;3,"",(IF(V57=TRUE,$V$3,IF(W57=TRUE,$W$3,IF(X57=TRUE,$X$3,IF(Y57=TRUE,$Y$3,"Non"))))))</f>
        <v>Non</v>
      </c>
      <c r="AB57" s="276" t="b">
        <f>OR(U57=61,U57=62,U57=51,U57=52)</f>
        <v>0</v>
      </c>
      <c r="AC57" s="276" t="b">
        <f>OR(U57=41,U57=42)</f>
        <v>0</v>
      </c>
      <c r="AD57" s="276" t="b">
        <f>OR(U57=31,U57=32,U57=63,U57=64,U57=53,U57=54,)</f>
        <v>0</v>
      </c>
      <c r="AE57" s="276" t="b">
        <f>OR(U57=21,U57=22,)</f>
        <v>0</v>
      </c>
      <c r="AF57" s="276" t="b">
        <f>OR(U57=11,U57=12,U57=13,U57=23,)</f>
        <v>0</v>
      </c>
      <c r="AG57" s="156" t="str">
        <f>IF(COUNTA(E57:F57:H57)&lt;3,"",(IF(AB57=TRUE,$AB$3,IF(AC57=TRUE,$AC$3,IF(AD57=TRUE,$AD$3,IF(AE57=TRUE,$AE$3,IF(AF57=TRUE,$AF$3,"Aucune")))))))</f>
        <v>Aucune</v>
      </c>
      <c r="AH57" s="237" t="b">
        <f t="shared" si="35"/>
        <v>0</v>
      </c>
      <c r="AI57" s="237" t="b">
        <f t="shared" si="36"/>
        <v>0</v>
      </c>
      <c r="AJ57" s="237" t="b">
        <f t="shared" si="37"/>
        <v>0</v>
      </c>
      <c r="AK57" s="237" t="b">
        <f t="shared" si="38"/>
        <v>0</v>
      </c>
      <c r="AL57" s="237" t="b">
        <f t="shared" si="39"/>
        <v>0</v>
      </c>
      <c r="AM57" s="237" t="b">
        <f t="shared" si="40"/>
        <v>0</v>
      </c>
      <c r="AN57" s="237" t="b">
        <f t="shared" si="41"/>
        <v>0</v>
      </c>
      <c r="AO57" s="237" t="b">
        <f t="shared" si="42"/>
        <v>0</v>
      </c>
      <c r="AP57" s="237" t="b">
        <f t="shared" si="43"/>
        <v>0</v>
      </c>
      <c r="AQ57" s="237" t="b">
        <f t="shared" si="44"/>
        <v>0</v>
      </c>
      <c r="AR57" s="237" t="b">
        <f t="shared" si="45"/>
        <v>0</v>
      </c>
      <c r="AS57" s="237" t="b">
        <f t="shared" si="46"/>
        <v>0</v>
      </c>
      <c r="AT57" s="237" t="b">
        <f t="shared" si="47"/>
        <v>0</v>
      </c>
      <c r="AU57" s="237" t="b">
        <f t="shared" si="48"/>
        <v>0</v>
      </c>
      <c r="AV57" s="237" t="b">
        <f t="shared" si="49"/>
        <v>0</v>
      </c>
      <c r="AW57" s="237" t="b">
        <f t="shared" si="50"/>
        <v>0</v>
      </c>
      <c r="AX57" s="623" t="str">
        <f>IF(COUNTA(E57:F57:H57)&lt;3,"",(IF(AH57=TRUE,AH$3,IF(AI57=TRUE,AI$3,IF(AJ57=TRUE,AJ$3,IF(AK57=TRUE,AK$3,IF(AL57=TRUE,AL$3,IF(AM57=TRUE,AM$3,IF(AN57=TRUE,AN$3,IF(AO57=TRUE,AO$3,IF(AP57=TRUE,AP$3,IF(AQ57=TRUE,AQ$3,IF(AR57=TRUE,AR$3,IF(AS57=TRUE,AS$3,IF(AT57=TRUE,AT$3,IF(AU57=TRUE,AU$3,IF(AV57=TRUE,AV$3,IF(AW57=TRUE,AW$3,"Aucune"))))))))))))))))))</f>
        <v>Aucune</v>
      </c>
      <c r="AY57" s="550" t="b">
        <f t="shared" ref="AY57:AY64" si="214">OR(U57=61,U57=62,U57=63,U57=51,U57=52,U57=53)</f>
        <v>0</v>
      </c>
      <c r="AZ57" s="229" t="b">
        <f t="shared" ref="AZ57:AZ64" si="215">OR(U57=41,U57=42,U57=43,U57=31,U57=32,U57=33)</f>
        <v>0</v>
      </c>
      <c r="BA57" s="229" t="b">
        <f t="shared" ref="BA57:BA64" si="216">OR(U57=21,U57=22,U57=23,U57=11,U57=12,U57=13)</f>
        <v>0</v>
      </c>
      <c r="BB57" s="115" t="str">
        <f>IF(COUNTA(E57:F57:H57)&lt;3,"",(IF(AY57=TRUE,$AY$3,IF(AZ57=TRUE,$AZ$3,IF(BA57=TRUE,$BA$3,"Aucune action requise")))))</f>
        <v>Aucune action requise</v>
      </c>
      <c r="BC57" s="229" t="b">
        <f t="shared" ref="BC57:BC64" si="217">OR(U57=61,U57=51,U57=41,U57=31,U57=21)</f>
        <v>0</v>
      </c>
      <c r="BD57" s="229" t="b">
        <f t="shared" ref="BD57:BD64" si="218">OR(U57=62,U57=52,U57=42,U57=32,U57=22,U57=63,U57=53)</f>
        <v>0</v>
      </c>
      <c r="BE57" s="229" t="b">
        <f t="shared" ref="BE57:BE64" si="219">OR(U57=43,U57=33,U57=23,U57=34,U57=24)</f>
        <v>0</v>
      </c>
      <c r="BF57" s="229" t="b">
        <f t="shared" ref="BF57:BF64" si="220">OR(U57=64,U57=54,U57=44)</f>
        <v>0</v>
      </c>
      <c r="BG57" s="556" t="str">
        <f>IF(COUNTA(E57:F57:H57)&lt;3,"",(IF(BC57=TRUE,$BC$3,IF(BD57=TRUE,$BD$3,IF(BE57=TRUE,$BE$3,IF(BF57=TRUE,$BF$3,"Aucun"))))))</f>
        <v>Aucun</v>
      </c>
      <c r="BH57" s="557">
        <f t="shared" ref="BH57:BH64" si="221">G57</f>
        <v>0</v>
      </c>
      <c r="BI57" s="116">
        <f>'ODD 6'!AX7</f>
        <v>0</v>
      </c>
      <c r="BJ57" s="89"/>
      <c r="BK57" s="305"/>
      <c r="BL57" s="660">
        <f t="shared" ref="BL57:BL64" si="222">I57</f>
        <v>0</v>
      </c>
      <c r="BM57" s="661">
        <f t="shared" ref="BM57:BM64" si="223">D57</f>
        <v>0</v>
      </c>
      <c r="BR57" s="234">
        <f t="shared" ref="BR57:BR64" si="224">IF(K57=0,1,0)</f>
        <v>1</v>
      </c>
      <c r="BS57" s="234">
        <f t="shared" ref="BS57:BY64" si="225">IF(L57=TRUE,1,0)</f>
        <v>0</v>
      </c>
      <c r="BT57" s="234">
        <f t="shared" si="225"/>
        <v>0</v>
      </c>
      <c r="BU57" s="234">
        <f t="shared" si="225"/>
        <v>0</v>
      </c>
      <c r="BV57" s="234">
        <f t="shared" si="225"/>
        <v>0</v>
      </c>
      <c r="BW57" s="234">
        <f t="shared" si="225"/>
        <v>0</v>
      </c>
      <c r="BX57" s="234">
        <f t="shared" si="225"/>
        <v>0</v>
      </c>
      <c r="BY57" s="234">
        <f t="shared" si="225"/>
        <v>0</v>
      </c>
    </row>
    <row r="58" spans="1:77" s="233" customFormat="1" ht="114" customHeight="1">
      <c r="A58" s="226"/>
      <c r="B58" s="261" t="s">
        <v>164</v>
      </c>
      <c r="C58" s="159" t="s">
        <v>165</v>
      </c>
      <c r="D58" s="344">
        <f>'ODD 6'!D8</f>
        <v>0</v>
      </c>
      <c r="E58" s="172">
        <f>'ODD 6'!E8</f>
        <v>0</v>
      </c>
      <c r="F58" s="119">
        <f>'ODD 6'!F8</f>
        <v>0</v>
      </c>
      <c r="G58" s="119">
        <f>'ODD 6'!G8</f>
        <v>0</v>
      </c>
      <c r="H58" s="120">
        <f>'ODD 6'!H8</f>
        <v>0</v>
      </c>
      <c r="I58" s="120">
        <f>'ODD 6'!I8</f>
        <v>0</v>
      </c>
      <c r="J58" s="236">
        <f t="shared" ref="J58:J64" si="226">S58</f>
        <v>0</v>
      </c>
      <c r="K58" s="237">
        <f t="shared" si="210"/>
        <v>0</v>
      </c>
      <c r="L58" s="237" t="b">
        <f t="shared" ref="L58:L64" si="227">OR(K58=31)</f>
        <v>0</v>
      </c>
      <c r="M58" s="237" t="b">
        <f t="shared" ref="M58:M64" si="228">OR(K58=21,K58=32)</f>
        <v>0</v>
      </c>
      <c r="N58" s="237" t="b">
        <f t="shared" ref="N58:N64" si="229">OR(K58=22,K58=33)</f>
        <v>0</v>
      </c>
      <c r="O58" s="237" t="b">
        <f t="shared" ref="O58:O64" si="230">OR(K58=11,K58=12)</f>
        <v>0</v>
      </c>
      <c r="P58" s="237" t="b">
        <f t="shared" ref="P58:P64" si="231">OR(K58=23,K58=34)</f>
        <v>0</v>
      </c>
      <c r="Q58" s="237" t="b">
        <f t="shared" ref="Q58:Q64" si="232">OR(K58=13,K58=14,K58=24)</f>
        <v>0</v>
      </c>
      <c r="R58" s="237" t="b">
        <f t="shared" ref="R58:R64" si="233">OR(K58=1,K58=2,K58=3,K58=4)</f>
        <v>0</v>
      </c>
      <c r="S58" s="238">
        <f t="shared" si="211"/>
        <v>0</v>
      </c>
      <c r="T58" s="239">
        <f t="shared" si="212"/>
        <v>0</v>
      </c>
      <c r="U58" s="240">
        <f t="shared" si="213"/>
        <v>0</v>
      </c>
      <c r="V58" s="237" t="b">
        <f t="shared" ref="V58:V64" si="234">OR(U58=61,U58=62,U58=63)</f>
        <v>0</v>
      </c>
      <c r="W58" s="237" t="b">
        <f t="shared" ref="W58:W64" si="235">OR(U58=51,U58=52)</f>
        <v>0</v>
      </c>
      <c r="X58" s="237" t="b">
        <f t="shared" ref="X58:X64" si="236">OR(U58=31,U58=41,U58=42,U58=53)</f>
        <v>0</v>
      </c>
      <c r="Y58" s="237" t="b">
        <f t="shared" ref="Y58:Y64" si="237">OR(U58=21,U58=32)</f>
        <v>0</v>
      </c>
      <c r="Z58" s="634" t="b">
        <f t="shared" ref="Z58:Z64" si="238">AND(V58=FALSE,W58=FALSE,X58=FALSE,Y58=FALSE)</f>
        <v>1</v>
      </c>
      <c r="AA58" s="639" t="str">
        <f>IF(COUNTA(E58:F58:H58)&lt;3,"",(IF(V58=TRUE,$V$3,IF(W58=TRUE,$W$3,IF(X58=TRUE,$X$3,IF(Y58=TRUE,$Y$3,"Non"))))))</f>
        <v>Non</v>
      </c>
      <c r="AB58" s="237" t="b">
        <f t="shared" ref="AB58:AB64" si="239">OR(U58=61,U58=62,U58=51,U58=52)</f>
        <v>0</v>
      </c>
      <c r="AC58" s="237" t="b">
        <f t="shared" ref="AC58:AC64" si="240">OR(U58=41,U58=42)</f>
        <v>0</v>
      </c>
      <c r="AD58" s="237" t="b">
        <f t="shared" ref="AD58:AD64" si="241">OR(U58=31,U58=32,U58=63,U58=64,U58=53,U58=54,)</f>
        <v>0</v>
      </c>
      <c r="AE58" s="237" t="b">
        <f t="shared" ref="AE58:AE64" si="242">OR(U58=21,U58=22,)</f>
        <v>0</v>
      </c>
      <c r="AF58" s="237" t="b">
        <f t="shared" ref="AF58:AF64" si="243">OR(U58=11,U58=12,U58=13,U58=23,)</f>
        <v>0</v>
      </c>
      <c r="AG58" s="121" t="str">
        <f>IF(COUNTA(E58:F58:H58)&lt;3,"",(IF(AB58=TRUE,$AB$3,IF(AC58=TRUE,$AC$3,IF(AD58=TRUE,$AD$3,IF(AE58=TRUE,$AE$3,IF(AF58=TRUE,$AF$3,"Aucune")))))))</f>
        <v>Aucune</v>
      </c>
      <c r="AH58" s="237" t="b">
        <f t="shared" si="35"/>
        <v>0</v>
      </c>
      <c r="AI58" s="237" t="b">
        <f t="shared" si="36"/>
        <v>0</v>
      </c>
      <c r="AJ58" s="237" t="b">
        <f t="shared" si="37"/>
        <v>0</v>
      </c>
      <c r="AK58" s="237" t="b">
        <f t="shared" si="38"/>
        <v>0</v>
      </c>
      <c r="AL58" s="237" t="b">
        <f t="shared" si="39"/>
        <v>0</v>
      </c>
      <c r="AM58" s="237" t="b">
        <f t="shared" si="40"/>
        <v>0</v>
      </c>
      <c r="AN58" s="237" t="b">
        <f t="shared" si="41"/>
        <v>0</v>
      </c>
      <c r="AO58" s="237" t="b">
        <f t="shared" si="42"/>
        <v>0</v>
      </c>
      <c r="AP58" s="237" t="b">
        <f t="shared" si="43"/>
        <v>0</v>
      </c>
      <c r="AQ58" s="237" t="b">
        <f t="shared" si="44"/>
        <v>0</v>
      </c>
      <c r="AR58" s="237" t="b">
        <f t="shared" si="45"/>
        <v>0</v>
      </c>
      <c r="AS58" s="237" t="b">
        <f t="shared" si="46"/>
        <v>0</v>
      </c>
      <c r="AT58" s="237" t="b">
        <f t="shared" si="47"/>
        <v>0</v>
      </c>
      <c r="AU58" s="237" t="b">
        <f t="shared" si="48"/>
        <v>0</v>
      </c>
      <c r="AV58" s="237" t="b">
        <f t="shared" si="49"/>
        <v>0</v>
      </c>
      <c r="AW58" s="237" t="b">
        <f t="shared" si="50"/>
        <v>0</v>
      </c>
      <c r="AX58" s="623" t="str">
        <f>IF(COUNTA(E58:F58:H58)&lt;3,"",(IF(AH58=TRUE,AH$3,IF(AI58=TRUE,AI$3,IF(AJ58=TRUE,AJ$3,IF(AK58=TRUE,AK$3,IF(AL58=TRUE,AL$3,IF(AM58=TRUE,AM$3,IF(AN58=TRUE,AN$3,IF(AO58=TRUE,AO$3,IF(AP58=TRUE,AP$3,IF(AQ58=TRUE,AQ$3,IF(AR58=TRUE,AR$3,IF(AS58=TRUE,AS$3,IF(AT58=TRUE,AT$3,IF(AU58=TRUE,AU$3,IF(AV58=TRUE,AV$3,IF(AW58=TRUE,AW$3,"Aucune"))))))))))))))))))</f>
        <v>Aucune</v>
      </c>
      <c r="AY58" s="551" t="b">
        <f t="shared" si="214"/>
        <v>0</v>
      </c>
      <c r="AZ58" s="237" t="b">
        <f t="shared" si="215"/>
        <v>0</v>
      </c>
      <c r="BA58" s="237" t="b">
        <f t="shared" si="216"/>
        <v>0</v>
      </c>
      <c r="BB58" s="121" t="str">
        <f>IF(COUNTA(E58:F58:H58)&lt;3,"",(IF(AY58=TRUE,$AY$3,IF(AZ58=TRUE,$AZ$3,IF(BA58=TRUE,$BA$3,"Aucune action requise")))))</f>
        <v>Aucune action requise</v>
      </c>
      <c r="BC58" s="237" t="b">
        <f t="shared" si="217"/>
        <v>0</v>
      </c>
      <c r="BD58" s="237" t="b">
        <f t="shared" si="218"/>
        <v>0</v>
      </c>
      <c r="BE58" s="237" t="b">
        <f t="shared" si="219"/>
        <v>0</v>
      </c>
      <c r="BF58" s="237" t="b">
        <f t="shared" si="220"/>
        <v>0</v>
      </c>
      <c r="BG58" s="570" t="str">
        <f>IF(COUNTA(E58:F58:H58)&lt;3,"",(IF(BC58=TRUE,$BC$3,IF(BD58=TRUE,$BD$3,IF(BE58=TRUE,$BE$3,IF(BF58=TRUE,$BF$3,"Aucun"))))))</f>
        <v>Aucun</v>
      </c>
      <c r="BH58" s="572">
        <f t="shared" si="221"/>
        <v>0</v>
      </c>
      <c r="BI58" s="122">
        <f>'ODD 6'!AX8</f>
        <v>0</v>
      </c>
      <c r="BJ58" s="34"/>
      <c r="BK58" s="306"/>
      <c r="BL58" s="662">
        <f t="shared" si="222"/>
        <v>0</v>
      </c>
      <c r="BM58" s="663">
        <f t="shared" si="223"/>
        <v>0</v>
      </c>
      <c r="BR58" s="234">
        <f t="shared" si="224"/>
        <v>1</v>
      </c>
      <c r="BS58" s="234">
        <f t="shared" si="225"/>
        <v>0</v>
      </c>
      <c r="BT58" s="234">
        <f t="shared" si="225"/>
        <v>0</v>
      </c>
      <c r="BU58" s="234">
        <f t="shared" si="225"/>
        <v>0</v>
      </c>
      <c r="BV58" s="234">
        <f t="shared" si="225"/>
        <v>0</v>
      </c>
      <c r="BW58" s="234">
        <f t="shared" si="225"/>
        <v>0</v>
      </c>
      <c r="BX58" s="234">
        <f t="shared" si="225"/>
        <v>0</v>
      </c>
      <c r="BY58" s="234">
        <f t="shared" si="225"/>
        <v>0</v>
      </c>
    </row>
    <row r="59" spans="1:77" s="233" customFormat="1" ht="114" customHeight="1">
      <c r="A59" s="226"/>
      <c r="B59" s="261" t="s">
        <v>166</v>
      </c>
      <c r="C59" s="159" t="s">
        <v>167</v>
      </c>
      <c r="D59" s="344">
        <f>'ODD 6'!D9</f>
        <v>0</v>
      </c>
      <c r="E59" s="172">
        <f>'ODD 6'!E9</f>
        <v>0</v>
      </c>
      <c r="F59" s="119">
        <f>'ODD 6'!F9</f>
        <v>0</v>
      </c>
      <c r="G59" s="119">
        <f>'ODD 6'!G9</f>
        <v>0</v>
      </c>
      <c r="H59" s="120">
        <f>'ODD 6'!H9</f>
        <v>0</v>
      </c>
      <c r="I59" s="120">
        <f>'ODD 6'!I9</f>
        <v>0</v>
      </c>
      <c r="J59" s="236">
        <f t="shared" si="226"/>
        <v>0</v>
      </c>
      <c r="K59" s="237">
        <f t="shared" si="210"/>
        <v>0</v>
      </c>
      <c r="L59" s="237" t="b">
        <f t="shared" si="227"/>
        <v>0</v>
      </c>
      <c r="M59" s="237" t="b">
        <f t="shared" si="228"/>
        <v>0</v>
      </c>
      <c r="N59" s="237" t="b">
        <f t="shared" si="229"/>
        <v>0</v>
      </c>
      <c r="O59" s="237" t="b">
        <f t="shared" si="230"/>
        <v>0</v>
      </c>
      <c r="P59" s="237" t="b">
        <f t="shared" si="231"/>
        <v>0</v>
      </c>
      <c r="Q59" s="237" t="b">
        <f t="shared" si="232"/>
        <v>0</v>
      </c>
      <c r="R59" s="237" t="b">
        <f t="shared" si="233"/>
        <v>0</v>
      </c>
      <c r="S59" s="238">
        <f t="shared" si="211"/>
        <v>0</v>
      </c>
      <c r="T59" s="239">
        <f t="shared" si="212"/>
        <v>0</v>
      </c>
      <c r="U59" s="240">
        <f t="shared" si="213"/>
        <v>0</v>
      </c>
      <c r="V59" s="237" t="b">
        <f t="shared" si="234"/>
        <v>0</v>
      </c>
      <c r="W59" s="237" t="b">
        <f t="shared" si="235"/>
        <v>0</v>
      </c>
      <c r="X59" s="237" t="b">
        <f t="shared" si="236"/>
        <v>0</v>
      </c>
      <c r="Y59" s="237" t="b">
        <f t="shared" si="237"/>
        <v>0</v>
      </c>
      <c r="Z59" s="634" t="b">
        <f t="shared" si="238"/>
        <v>1</v>
      </c>
      <c r="AA59" s="639" t="str">
        <f>IF(COUNTA(E59:F59:H59)&lt;3,"",(IF(V59=TRUE,$V$3,IF(W59=TRUE,$W$3,IF(X59=TRUE,$X$3,IF(Y59=TRUE,$Y$3,"Non"))))))</f>
        <v>Non</v>
      </c>
      <c r="AB59" s="237" t="b">
        <f t="shared" si="239"/>
        <v>0</v>
      </c>
      <c r="AC59" s="237" t="b">
        <f t="shared" si="240"/>
        <v>0</v>
      </c>
      <c r="AD59" s="237" t="b">
        <f t="shared" si="241"/>
        <v>0</v>
      </c>
      <c r="AE59" s="237" t="b">
        <f t="shared" si="242"/>
        <v>0</v>
      </c>
      <c r="AF59" s="237" t="b">
        <f t="shared" si="243"/>
        <v>0</v>
      </c>
      <c r="AG59" s="121" t="str">
        <f>IF(COUNTA(E59:F59:H59)&lt;3,"",(IF(AB59=TRUE,$AB$3,IF(AC59=TRUE,$AC$3,IF(AD59=TRUE,$AD$3,IF(AE59=TRUE,$AE$3,IF(AF59=TRUE,$AF$3,"Aucune")))))))</f>
        <v>Aucune</v>
      </c>
      <c r="AH59" s="237" t="b">
        <f t="shared" si="35"/>
        <v>0</v>
      </c>
      <c r="AI59" s="237" t="b">
        <f t="shared" si="36"/>
        <v>0</v>
      </c>
      <c r="AJ59" s="237" t="b">
        <f t="shared" si="37"/>
        <v>0</v>
      </c>
      <c r="AK59" s="237" t="b">
        <f t="shared" si="38"/>
        <v>0</v>
      </c>
      <c r="AL59" s="237" t="b">
        <f t="shared" si="39"/>
        <v>0</v>
      </c>
      <c r="AM59" s="237" t="b">
        <f t="shared" si="40"/>
        <v>0</v>
      </c>
      <c r="AN59" s="237" t="b">
        <f t="shared" si="41"/>
        <v>0</v>
      </c>
      <c r="AO59" s="237" t="b">
        <f t="shared" si="42"/>
        <v>0</v>
      </c>
      <c r="AP59" s="237" t="b">
        <f t="shared" si="43"/>
        <v>0</v>
      </c>
      <c r="AQ59" s="237" t="b">
        <f t="shared" si="44"/>
        <v>0</v>
      </c>
      <c r="AR59" s="237" t="b">
        <f t="shared" si="45"/>
        <v>0</v>
      </c>
      <c r="AS59" s="237" t="b">
        <f t="shared" si="46"/>
        <v>0</v>
      </c>
      <c r="AT59" s="237" t="b">
        <f t="shared" si="47"/>
        <v>0</v>
      </c>
      <c r="AU59" s="237" t="b">
        <f t="shared" si="48"/>
        <v>0</v>
      </c>
      <c r="AV59" s="237" t="b">
        <f t="shared" si="49"/>
        <v>0</v>
      </c>
      <c r="AW59" s="237" t="b">
        <f t="shared" si="50"/>
        <v>0</v>
      </c>
      <c r="AX59" s="623" t="str">
        <f>IF(COUNTA(E59:F59:H59)&lt;3,"",(IF(AH59=TRUE,AH$3,IF(AI59=TRUE,AI$3,IF(AJ59=TRUE,AJ$3,IF(AK59=TRUE,AK$3,IF(AL59=TRUE,AL$3,IF(AM59=TRUE,AM$3,IF(AN59=TRUE,AN$3,IF(AO59=TRUE,AO$3,IF(AP59=TRUE,AP$3,IF(AQ59=TRUE,AQ$3,IF(AR59=TRUE,AR$3,IF(AS59=TRUE,AS$3,IF(AT59=TRUE,AT$3,IF(AU59=TRUE,AU$3,IF(AV59=TRUE,AV$3,IF(AW59=TRUE,AW$3,"Aucune"))))))))))))))))))</f>
        <v>Aucune</v>
      </c>
      <c r="AY59" s="551" t="b">
        <f t="shared" si="214"/>
        <v>0</v>
      </c>
      <c r="AZ59" s="237" t="b">
        <f t="shared" si="215"/>
        <v>0</v>
      </c>
      <c r="BA59" s="237" t="b">
        <f t="shared" si="216"/>
        <v>0</v>
      </c>
      <c r="BB59" s="121" t="str">
        <f>IF(COUNTA(E59:F59:H59)&lt;3,"",(IF(AY59=TRUE,$AY$3,IF(AZ59=TRUE,$AZ$3,IF(BA59=TRUE,$BA$3,"Aucune action requise")))))</f>
        <v>Aucune action requise</v>
      </c>
      <c r="BC59" s="237" t="b">
        <f t="shared" si="217"/>
        <v>0</v>
      </c>
      <c r="BD59" s="237" t="b">
        <f t="shared" si="218"/>
        <v>0</v>
      </c>
      <c r="BE59" s="237" t="b">
        <f t="shared" si="219"/>
        <v>0</v>
      </c>
      <c r="BF59" s="237" t="b">
        <f t="shared" si="220"/>
        <v>0</v>
      </c>
      <c r="BG59" s="570" t="str">
        <f>IF(COUNTA(E59:F59:H59)&lt;3,"",(IF(BC59=TRUE,$BC$3,IF(BD59=TRUE,$BD$3,IF(BE59=TRUE,$BE$3,IF(BF59=TRUE,$BF$3,"Aucun"))))))</f>
        <v>Aucun</v>
      </c>
      <c r="BH59" s="572">
        <f t="shared" si="221"/>
        <v>0</v>
      </c>
      <c r="BI59" s="122">
        <f>'ODD 6'!AX9</f>
        <v>0</v>
      </c>
      <c r="BJ59" s="34"/>
      <c r="BK59" s="306"/>
      <c r="BL59" s="662">
        <f t="shared" si="222"/>
        <v>0</v>
      </c>
      <c r="BM59" s="663">
        <f t="shared" si="223"/>
        <v>0</v>
      </c>
      <c r="BR59" s="234">
        <f t="shared" si="224"/>
        <v>1</v>
      </c>
      <c r="BS59" s="234">
        <f t="shared" si="225"/>
        <v>0</v>
      </c>
      <c r="BT59" s="234">
        <f t="shared" si="225"/>
        <v>0</v>
      </c>
      <c r="BU59" s="234">
        <f t="shared" si="225"/>
        <v>0</v>
      </c>
      <c r="BV59" s="234">
        <f t="shared" si="225"/>
        <v>0</v>
      </c>
      <c r="BW59" s="234">
        <f t="shared" si="225"/>
        <v>0</v>
      </c>
      <c r="BX59" s="234">
        <f t="shared" si="225"/>
        <v>0</v>
      </c>
      <c r="BY59" s="234">
        <f t="shared" si="225"/>
        <v>0</v>
      </c>
    </row>
    <row r="60" spans="1:77" s="233" customFormat="1" ht="114" customHeight="1">
      <c r="A60" s="226"/>
      <c r="B60" s="261" t="s">
        <v>168</v>
      </c>
      <c r="C60" s="159" t="s">
        <v>169</v>
      </c>
      <c r="D60" s="344">
        <f>'ODD 6'!D10</f>
        <v>0</v>
      </c>
      <c r="E60" s="172">
        <f>'ODD 6'!E10</f>
        <v>0</v>
      </c>
      <c r="F60" s="119">
        <f>'ODD 6'!F10</f>
        <v>0</v>
      </c>
      <c r="G60" s="119">
        <f>'ODD 6'!G10</f>
        <v>0</v>
      </c>
      <c r="H60" s="120">
        <f>'ODD 6'!H10</f>
        <v>0</v>
      </c>
      <c r="I60" s="120">
        <f>'ODD 6'!I10</f>
        <v>0</v>
      </c>
      <c r="J60" s="236">
        <f t="shared" si="226"/>
        <v>0</v>
      </c>
      <c r="K60" s="237">
        <f t="shared" si="210"/>
        <v>0</v>
      </c>
      <c r="L60" s="237" t="b">
        <f t="shared" si="227"/>
        <v>0</v>
      </c>
      <c r="M60" s="237" t="b">
        <f t="shared" si="228"/>
        <v>0</v>
      </c>
      <c r="N60" s="237" t="b">
        <f t="shared" si="229"/>
        <v>0</v>
      </c>
      <c r="O60" s="237" t="b">
        <f t="shared" si="230"/>
        <v>0</v>
      </c>
      <c r="P60" s="237" t="b">
        <f t="shared" si="231"/>
        <v>0</v>
      </c>
      <c r="Q60" s="237" t="b">
        <f t="shared" si="232"/>
        <v>0</v>
      </c>
      <c r="R60" s="237" t="b">
        <f t="shared" si="233"/>
        <v>0</v>
      </c>
      <c r="S60" s="238">
        <f t="shared" si="211"/>
        <v>0</v>
      </c>
      <c r="T60" s="239">
        <f t="shared" si="212"/>
        <v>0</v>
      </c>
      <c r="U60" s="240">
        <f t="shared" si="213"/>
        <v>0</v>
      </c>
      <c r="V60" s="237" t="b">
        <f t="shared" si="234"/>
        <v>0</v>
      </c>
      <c r="W60" s="237" t="b">
        <f t="shared" si="235"/>
        <v>0</v>
      </c>
      <c r="X60" s="237" t="b">
        <f t="shared" si="236"/>
        <v>0</v>
      </c>
      <c r="Y60" s="237" t="b">
        <f t="shared" si="237"/>
        <v>0</v>
      </c>
      <c r="Z60" s="634" t="b">
        <f t="shared" si="238"/>
        <v>1</v>
      </c>
      <c r="AA60" s="639" t="str">
        <f>IF(COUNTA(E60:F60:H60)&lt;3,"",(IF(V60=TRUE,$V$3,IF(W60=TRUE,$W$3,IF(X60=TRUE,$X$3,IF(Y60=TRUE,$Y$3,"Non"))))))</f>
        <v>Non</v>
      </c>
      <c r="AB60" s="237" t="b">
        <f t="shared" si="239"/>
        <v>0</v>
      </c>
      <c r="AC60" s="237" t="b">
        <f t="shared" si="240"/>
        <v>0</v>
      </c>
      <c r="AD60" s="237" t="b">
        <f t="shared" si="241"/>
        <v>0</v>
      </c>
      <c r="AE60" s="237" t="b">
        <f t="shared" si="242"/>
        <v>0</v>
      </c>
      <c r="AF60" s="237" t="b">
        <f t="shared" si="243"/>
        <v>0</v>
      </c>
      <c r="AG60" s="121" t="str">
        <f>IF(COUNTA(E60:F60:H60)&lt;3,"",(IF(AB60=TRUE,$AB$3,IF(AC60=TRUE,$AC$3,IF(AD60=TRUE,$AD$3,IF(AE60=TRUE,$AE$3,IF(AF60=TRUE,$AF$3,"Aucune")))))))</f>
        <v>Aucune</v>
      </c>
      <c r="AH60" s="237" t="b">
        <f t="shared" si="35"/>
        <v>0</v>
      </c>
      <c r="AI60" s="237" t="b">
        <f t="shared" si="36"/>
        <v>0</v>
      </c>
      <c r="AJ60" s="237" t="b">
        <f t="shared" si="37"/>
        <v>0</v>
      </c>
      <c r="AK60" s="237" t="b">
        <f t="shared" si="38"/>
        <v>0</v>
      </c>
      <c r="AL60" s="237" t="b">
        <f t="shared" si="39"/>
        <v>0</v>
      </c>
      <c r="AM60" s="237" t="b">
        <f t="shared" si="40"/>
        <v>0</v>
      </c>
      <c r="AN60" s="237" t="b">
        <f t="shared" si="41"/>
        <v>0</v>
      </c>
      <c r="AO60" s="237" t="b">
        <f t="shared" si="42"/>
        <v>0</v>
      </c>
      <c r="AP60" s="237" t="b">
        <f t="shared" si="43"/>
        <v>0</v>
      </c>
      <c r="AQ60" s="237" t="b">
        <f t="shared" si="44"/>
        <v>0</v>
      </c>
      <c r="AR60" s="237" t="b">
        <f t="shared" si="45"/>
        <v>0</v>
      </c>
      <c r="AS60" s="237" t="b">
        <f t="shared" si="46"/>
        <v>0</v>
      </c>
      <c r="AT60" s="237" t="b">
        <f t="shared" si="47"/>
        <v>0</v>
      </c>
      <c r="AU60" s="237" t="b">
        <f t="shared" si="48"/>
        <v>0</v>
      </c>
      <c r="AV60" s="237" t="b">
        <f t="shared" si="49"/>
        <v>0</v>
      </c>
      <c r="AW60" s="237" t="b">
        <f t="shared" si="50"/>
        <v>0</v>
      </c>
      <c r="AX60" s="623" t="str">
        <f>IF(COUNTA(E60:F60:H60)&lt;3,"",(IF(AH60=TRUE,AH$3,IF(AI60=TRUE,AI$3,IF(AJ60=TRUE,AJ$3,IF(AK60=TRUE,AK$3,IF(AL60=TRUE,AL$3,IF(AM60=TRUE,AM$3,IF(AN60=TRUE,AN$3,IF(AO60=TRUE,AO$3,IF(AP60=TRUE,AP$3,IF(AQ60=TRUE,AQ$3,IF(AR60=TRUE,AR$3,IF(AS60=TRUE,AS$3,IF(AT60=TRUE,AT$3,IF(AU60=TRUE,AU$3,IF(AV60=TRUE,AV$3,IF(AW60=TRUE,AW$3,"Aucune"))))))))))))))))))</f>
        <v>Aucune</v>
      </c>
      <c r="AY60" s="551" t="b">
        <f t="shared" si="214"/>
        <v>0</v>
      </c>
      <c r="AZ60" s="237" t="b">
        <f t="shared" si="215"/>
        <v>0</v>
      </c>
      <c r="BA60" s="237" t="b">
        <f t="shared" si="216"/>
        <v>0</v>
      </c>
      <c r="BB60" s="121" t="str">
        <f>IF(COUNTA(E60:F60:H60)&lt;3,"",(IF(AY60=TRUE,$AY$3,IF(AZ60=TRUE,$AZ$3,IF(BA60=TRUE,$BA$3,"Aucune action requise")))))</f>
        <v>Aucune action requise</v>
      </c>
      <c r="BC60" s="237" t="b">
        <f t="shared" si="217"/>
        <v>0</v>
      </c>
      <c r="BD60" s="237" t="b">
        <f t="shared" si="218"/>
        <v>0</v>
      </c>
      <c r="BE60" s="237" t="b">
        <f t="shared" si="219"/>
        <v>0</v>
      </c>
      <c r="BF60" s="237" t="b">
        <f t="shared" si="220"/>
        <v>0</v>
      </c>
      <c r="BG60" s="570" t="str">
        <f>IF(COUNTA(E60:F60:H60)&lt;3,"",(IF(BC60=TRUE,$BC$3,IF(BD60=TRUE,$BD$3,IF(BE60=TRUE,$BE$3,IF(BF60=TRUE,$BF$3,"Aucun"))))))</f>
        <v>Aucun</v>
      </c>
      <c r="BH60" s="572">
        <f t="shared" si="221"/>
        <v>0</v>
      </c>
      <c r="BI60" s="122">
        <f>'ODD 6'!AX10</f>
        <v>0</v>
      </c>
      <c r="BJ60" s="34"/>
      <c r="BK60" s="306"/>
      <c r="BL60" s="662">
        <f t="shared" si="222"/>
        <v>0</v>
      </c>
      <c r="BM60" s="663">
        <f t="shared" si="223"/>
        <v>0</v>
      </c>
      <c r="BR60" s="234">
        <f t="shared" si="224"/>
        <v>1</v>
      </c>
      <c r="BS60" s="234">
        <f t="shared" si="225"/>
        <v>0</v>
      </c>
      <c r="BT60" s="234">
        <f t="shared" si="225"/>
        <v>0</v>
      </c>
      <c r="BU60" s="234">
        <f t="shared" si="225"/>
        <v>0</v>
      </c>
      <c r="BV60" s="234">
        <f t="shared" si="225"/>
        <v>0</v>
      </c>
      <c r="BW60" s="234">
        <f t="shared" si="225"/>
        <v>0</v>
      </c>
      <c r="BX60" s="234">
        <f t="shared" si="225"/>
        <v>0</v>
      </c>
      <c r="BY60" s="234">
        <f t="shared" si="225"/>
        <v>0</v>
      </c>
    </row>
    <row r="61" spans="1:77" s="233" customFormat="1" ht="114" customHeight="1">
      <c r="A61" s="226"/>
      <c r="B61" s="261" t="s">
        <v>170</v>
      </c>
      <c r="C61" s="159" t="s">
        <v>171</v>
      </c>
      <c r="D61" s="344">
        <f>'ODD 6'!D11</f>
        <v>0</v>
      </c>
      <c r="E61" s="172">
        <f>'ODD 6'!E11</f>
        <v>0</v>
      </c>
      <c r="F61" s="119">
        <f>'ODD 6'!F11</f>
        <v>0</v>
      </c>
      <c r="G61" s="119">
        <f>'ODD 6'!G11</f>
        <v>0</v>
      </c>
      <c r="H61" s="120">
        <f>'ODD 6'!H11</f>
        <v>0</v>
      </c>
      <c r="I61" s="120">
        <f>'ODD 6'!I11</f>
        <v>0</v>
      </c>
      <c r="J61" s="236">
        <f t="shared" si="226"/>
        <v>0</v>
      </c>
      <c r="K61" s="237">
        <f t="shared" si="210"/>
        <v>0</v>
      </c>
      <c r="L61" s="237" t="b">
        <f t="shared" si="227"/>
        <v>0</v>
      </c>
      <c r="M61" s="237" t="b">
        <f t="shared" si="228"/>
        <v>0</v>
      </c>
      <c r="N61" s="237" t="b">
        <f t="shared" si="229"/>
        <v>0</v>
      </c>
      <c r="O61" s="237" t="b">
        <f t="shared" si="230"/>
        <v>0</v>
      </c>
      <c r="P61" s="237" t="b">
        <f t="shared" si="231"/>
        <v>0</v>
      </c>
      <c r="Q61" s="237" t="b">
        <f t="shared" si="232"/>
        <v>0</v>
      </c>
      <c r="R61" s="237" t="b">
        <f t="shared" si="233"/>
        <v>0</v>
      </c>
      <c r="S61" s="238">
        <f t="shared" si="211"/>
        <v>0</v>
      </c>
      <c r="T61" s="239">
        <f t="shared" si="212"/>
        <v>0</v>
      </c>
      <c r="U61" s="240">
        <f t="shared" si="213"/>
        <v>0</v>
      </c>
      <c r="V61" s="237" t="b">
        <f t="shared" si="234"/>
        <v>0</v>
      </c>
      <c r="W61" s="237" t="b">
        <f t="shared" si="235"/>
        <v>0</v>
      </c>
      <c r="X61" s="237" t="b">
        <f t="shared" si="236"/>
        <v>0</v>
      </c>
      <c r="Y61" s="237" t="b">
        <f t="shared" si="237"/>
        <v>0</v>
      </c>
      <c r="Z61" s="634" t="b">
        <f t="shared" si="238"/>
        <v>1</v>
      </c>
      <c r="AA61" s="639" t="str">
        <f>IF(COUNTA(E61:F61:H61)&lt;3,"",(IF(V61=TRUE,$V$3,IF(W61=TRUE,$W$3,IF(X61=TRUE,$X$3,IF(Y61=TRUE,$Y$3,"Non"))))))</f>
        <v>Non</v>
      </c>
      <c r="AB61" s="237" t="b">
        <f t="shared" si="239"/>
        <v>0</v>
      </c>
      <c r="AC61" s="237" t="b">
        <f t="shared" si="240"/>
        <v>0</v>
      </c>
      <c r="AD61" s="237" t="b">
        <f t="shared" si="241"/>
        <v>0</v>
      </c>
      <c r="AE61" s="237" t="b">
        <f t="shared" si="242"/>
        <v>0</v>
      </c>
      <c r="AF61" s="237" t="b">
        <f t="shared" si="243"/>
        <v>0</v>
      </c>
      <c r="AG61" s="121" t="str">
        <f>IF(COUNTA(E61:F61:H61)&lt;3,"",(IF(AB61=TRUE,$AB$3,IF(AC61=TRUE,$AC$3,IF(AD61=TRUE,$AD$3,IF(AE61=TRUE,$AE$3,IF(AF61=TRUE,$AF$3,"Aucune")))))))</f>
        <v>Aucune</v>
      </c>
      <c r="AH61" s="237" t="b">
        <f t="shared" si="35"/>
        <v>0</v>
      </c>
      <c r="AI61" s="237" t="b">
        <f t="shared" si="36"/>
        <v>0</v>
      </c>
      <c r="AJ61" s="237" t="b">
        <f t="shared" si="37"/>
        <v>0</v>
      </c>
      <c r="AK61" s="237" t="b">
        <f t="shared" si="38"/>
        <v>0</v>
      </c>
      <c r="AL61" s="237" t="b">
        <f t="shared" si="39"/>
        <v>0</v>
      </c>
      <c r="AM61" s="237" t="b">
        <f t="shared" si="40"/>
        <v>0</v>
      </c>
      <c r="AN61" s="237" t="b">
        <f t="shared" si="41"/>
        <v>0</v>
      </c>
      <c r="AO61" s="237" t="b">
        <f t="shared" si="42"/>
        <v>0</v>
      </c>
      <c r="AP61" s="237" t="b">
        <f t="shared" si="43"/>
        <v>0</v>
      </c>
      <c r="AQ61" s="237" t="b">
        <f t="shared" si="44"/>
        <v>0</v>
      </c>
      <c r="AR61" s="237" t="b">
        <f t="shared" si="45"/>
        <v>0</v>
      </c>
      <c r="AS61" s="237" t="b">
        <f t="shared" si="46"/>
        <v>0</v>
      </c>
      <c r="AT61" s="237" t="b">
        <f t="shared" si="47"/>
        <v>0</v>
      </c>
      <c r="AU61" s="237" t="b">
        <f t="shared" si="48"/>
        <v>0</v>
      </c>
      <c r="AV61" s="237" t="b">
        <f t="shared" si="49"/>
        <v>0</v>
      </c>
      <c r="AW61" s="237" t="b">
        <f t="shared" si="50"/>
        <v>0</v>
      </c>
      <c r="AX61" s="623" t="str">
        <f>IF(COUNTA(E61:F61:H61)&lt;3,"",(IF(AH61=TRUE,AH$3,IF(AI61=TRUE,AI$3,IF(AJ61=TRUE,AJ$3,IF(AK61=TRUE,AK$3,IF(AL61=TRUE,AL$3,IF(AM61=TRUE,AM$3,IF(AN61=TRUE,AN$3,IF(AO61=TRUE,AO$3,IF(AP61=TRUE,AP$3,IF(AQ61=TRUE,AQ$3,IF(AR61=TRUE,AR$3,IF(AS61=TRUE,AS$3,IF(AT61=TRUE,AT$3,IF(AU61=TRUE,AU$3,IF(AV61=TRUE,AV$3,IF(AW61=TRUE,AW$3,"Aucune"))))))))))))))))))</f>
        <v>Aucune</v>
      </c>
      <c r="AY61" s="551" t="b">
        <f t="shared" si="214"/>
        <v>0</v>
      </c>
      <c r="AZ61" s="237" t="b">
        <f t="shared" si="215"/>
        <v>0</v>
      </c>
      <c r="BA61" s="237" t="b">
        <f t="shared" si="216"/>
        <v>0</v>
      </c>
      <c r="BB61" s="121" t="str">
        <f>IF(COUNTA(E61:F61:H61)&lt;3,"",(IF(AY61=TRUE,$AY$3,IF(AZ61=TRUE,$AZ$3,IF(BA61=TRUE,$BA$3,"Aucune action requise")))))</f>
        <v>Aucune action requise</v>
      </c>
      <c r="BC61" s="237" t="b">
        <f t="shared" si="217"/>
        <v>0</v>
      </c>
      <c r="BD61" s="237" t="b">
        <f t="shared" si="218"/>
        <v>0</v>
      </c>
      <c r="BE61" s="237" t="b">
        <f t="shared" si="219"/>
        <v>0</v>
      </c>
      <c r="BF61" s="237" t="b">
        <f t="shared" si="220"/>
        <v>0</v>
      </c>
      <c r="BG61" s="570" t="str">
        <f>IF(COUNTA(E61:F61:H61)&lt;3,"",(IF(BC61=TRUE,$BC$3,IF(BD61=TRUE,$BD$3,IF(BE61=TRUE,$BE$3,IF(BF61=TRUE,$BF$3,"Aucun"))))))</f>
        <v>Aucun</v>
      </c>
      <c r="BH61" s="572">
        <f t="shared" si="221"/>
        <v>0</v>
      </c>
      <c r="BI61" s="122">
        <f>'ODD 6'!AX11</f>
        <v>0</v>
      </c>
      <c r="BJ61" s="34"/>
      <c r="BK61" s="306"/>
      <c r="BL61" s="662">
        <f t="shared" si="222"/>
        <v>0</v>
      </c>
      <c r="BM61" s="663">
        <f t="shared" si="223"/>
        <v>0</v>
      </c>
      <c r="BR61" s="234">
        <f t="shared" si="224"/>
        <v>1</v>
      </c>
      <c r="BS61" s="234">
        <f t="shared" si="225"/>
        <v>0</v>
      </c>
      <c r="BT61" s="234">
        <f t="shared" si="225"/>
        <v>0</v>
      </c>
      <c r="BU61" s="234">
        <f t="shared" si="225"/>
        <v>0</v>
      </c>
      <c r="BV61" s="234">
        <f t="shared" si="225"/>
        <v>0</v>
      </c>
      <c r="BW61" s="234">
        <f t="shared" si="225"/>
        <v>0</v>
      </c>
      <c r="BX61" s="234">
        <f t="shared" si="225"/>
        <v>0</v>
      </c>
      <c r="BY61" s="234">
        <f t="shared" si="225"/>
        <v>0</v>
      </c>
    </row>
    <row r="62" spans="1:77" s="233" customFormat="1" ht="114" customHeight="1" thickBot="1">
      <c r="A62" s="226"/>
      <c r="B62" s="285" t="s">
        <v>172</v>
      </c>
      <c r="C62" s="167" t="s">
        <v>173</v>
      </c>
      <c r="D62" s="347">
        <f>'ODD 6'!D12</f>
        <v>0</v>
      </c>
      <c r="E62" s="176">
        <f>'ODD 6'!E12</f>
        <v>0</v>
      </c>
      <c r="F62" s="177">
        <f>'ODD 6'!F12</f>
        <v>0</v>
      </c>
      <c r="G62" s="177">
        <f>'ODD 6'!G12</f>
        <v>0</v>
      </c>
      <c r="H62" s="178">
        <f>'ODD 6'!H12</f>
        <v>0</v>
      </c>
      <c r="I62" s="178">
        <f>'ODD 6'!I12</f>
        <v>0</v>
      </c>
      <c r="J62" s="287">
        <f t="shared" si="226"/>
        <v>0</v>
      </c>
      <c r="K62" s="288">
        <f t="shared" si="210"/>
        <v>0</v>
      </c>
      <c r="L62" s="288" t="b">
        <f t="shared" si="227"/>
        <v>0</v>
      </c>
      <c r="M62" s="288" t="b">
        <f t="shared" si="228"/>
        <v>0</v>
      </c>
      <c r="N62" s="288" t="b">
        <f t="shared" si="229"/>
        <v>0</v>
      </c>
      <c r="O62" s="288" t="b">
        <f t="shared" si="230"/>
        <v>0</v>
      </c>
      <c r="P62" s="288" t="b">
        <f t="shared" si="231"/>
        <v>0</v>
      </c>
      <c r="Q62" s="288" t="b">
        <f t="shared" si="232"/>
        <v>0</v>
      </c>
      <c r="R62" s="288" t="b">
        <f t="shared" si="233"/>
        <v>0</v>
      </c>
      <c r="S62" s="289">
        <f t="shared" si="211"/>
        <v>0</v>
      </c>
      <c r="T62" s="290">
        <f t="shared" si="212"/>
        <v>0</v>
      </c>
      <c r="U62" s="291">
        <f t="shared" si="213"/>
        <v>0</v>
      </c>
      <c r="V62" s="288" t="b">
        <f t="shared" si="234"/>
        <v>0</v>
      </c>
      <c r="W62" s="288" t="b">
        <f t="shared" si="235"/>
        <v>0</v>
      </c>
      <c r="X62" s="288" t="b">
        <f t="shared" si="236"/>
        <v>0</v>
      </c>
      <c r="Y62" s="288" t="b">
        <f t="shared" si="237"/>
        <v>0</v>
      </c>
      <c r="Z62" s="635" t="b">
        <f t="shared" si="238"/>
        <v>1</v>
      </c>
      <c r="AA62" s="640" t="str">
        <f>IF(COUNTA(E62:F62:H62)&lt;3,"",(IF(V62=TRUE,$V$3,IF(W62=TRUE,$W$3,IF(X62=TRUE,$X$3,IF(Y62=TRUE,$Y$3,"Non"))))))</f>
        <v>Non</v>
      </c>
      <c r="AB62" s="288" t="b">
        <f t="shared" si="239"/>
        <v>0</v>
      </c>
      <c r="AC62" s="288" t="b">
        <f t="shared" si="240"/>
        <v>0</v>
      </c>
      <c r="AD62" s="288" t="b">
        <f t="shared" si="241"/>
        <v>0</v>
      </c>
      <c r="AE62" s="288" t="b">
        <f t="shared" si="242"/>
        <v>0</v>
      </c>
      <c r="AF62" s="288" t="b">
        <f t="shared" si="243"/>
        <v>0</v>
      </c>
      <c r="AG62" s="179" t="str">
        <f>IF(COUNTA(E62:F62:H62)&lt;3,"",(IF(AB62=TRUE,$AB$3,IF(AC62=TRUE,$AC$3,IF(AD62=TRUE,$AD$3,IF(AE62=TRUE,$AE$3,IF(AF62=TRUE,$AF$3,"Aucune")))))))</f>
        <v>Aucune</v>
      </c>
      <c r="AH62" s="288" t="b">
        <f t="shared" si="35"/>
        <v>0</v>
      </c>
      <c r="AI62" s="288" t="b">
        <f t="shared" si="36"/>
        <v>0</v>
      </c>
      <c r="AJ62" s="288" t="b">
        <f t="shared" si="37"/>
        <v>0</v>
      </c>
      <c r="AK62" s="288" t="b">
        <f t="shared" si="38"/>
        <v>0</v>
      </c>
      <c r="AL62" s="288" t="b">
        <f t="shared" si="39"/>
        <v>0</v>
      </c>
      <c r="AM62" s="288" t="b">
        <f t="shared" si="40"/>
        <v>0</v>
      </c>
      <c r="AN62" s="288" t="b">
        <f t="shared" si="41"/>
        <v>0</v>
      </c>
      <c r="AO62" s="288" t="b">
        <f t="shared" si="42"/>
        <v>0</v>
      </c>
      <c r="AP62" s="288" t="b">
        <f t="shared" si="43"/>
        <v>0</v>
      </c>
      <c r="AQ62" s="288" t="b">
        <f t="shared" si="44"/>
        <v>0</v>
      </c>
      <c r="AR62" s="288" t="b">
        <f t="shared" si="45"/>
        <v>0</v>
      </c>
      <c r="AS62" s="288" t="b">
        <f t="shared" si="46"/>
        <v>0</v>
      </c>
      <c r="AT62" s="288" t="b">
        <f t="shared" si="47"/>
        <v>0</v>
      </c>
      <c r="AU62" s="288" t="b">
        <f t="shared" si="48"/>
        <v>0</v>
      </c>
      <c r="AV62" s="288" t="b">
        <f t="shared" si="49"/>
        <v>0</v>
      </c>
      <c r="AW62" s="288" t="b">
        <f t="shared" si="50"/>
        <v>0</v>
      </c>
      <c r="AX62" s="624" t="str">
        <f>IF(COUNTA(E62:F62:H62)&lt;3,"",(IF(AH62=TRUE,AH$3,IF(AI62=TRUE,AI$3,IF(AJ62=TRUE,AJ$3,IF(AK62=TRUE,AK$3,IF(AL62=TRUE,AL$3,IF(AM62=TRUE,AM$3,IF(AN62=TRUE,AN$3,IF(AO62=TRUE,AO$3,IF(AP62=TRUE,AP$3,IF(AQ62=TRUE,AQ$3,IF(AR62=TRUE,AR$3,IF(AS62=TRUE,AS$3,IF(AT62=TRUE,AT$3,IF(AU62=TRUE,AU$3,IF(AV62=TRUE,AV$3,IF(AW62=TRUE,AW$3,"Aucune"))))))))))))))))))</f>
        <v>Aucune</v>
      </c>
      <c r="AY62" s="580" t="b">
        <f t="shared" si="214"/>
        <v>0</v>
      </c>
      <c r="AZ62" s="288" t="b">
        <f t="shared" si="215"/>
        <v>0</v>
      </c>
      <c r="BA62" s="288" t="b">
        <f t="shared" si="216"/>
        <v>0</v>
      </c>
      <c r="BB62" s="179" t="str">
        <f>IF(COUNTA(E62:F62:H62)&lt;3,"",(IF(AY62=TRUE,$AY$3,IF(AZ62=TRUE,$AZ$3,IF(BA62=TRUE,$BA$3,"Aucune action requise")))))</f>
        <v>Aucune action requise</v>
      </c>
      <c r="BC62" s="288" t="b">
        <f t="shared" si="217"/>
        <v>0</v>
      </c>
      <c r="BD62" s="288" t="b">
        <f t="shared" si="218"/>
        <v>0</v>
      </c>
      <c r="BE62" s="288" t="b">
        <f t="shared" si="219"/>
        <v>0</v>
      </c>
      <c r="BF62" s="288" t="b">
        <f t="shared" si="220"/>
        <v>0</v>
      </c>
      <c r="BG62" s="577" t="str">
        <f>IF(COUNTA(E62:F62:H62)&lt;3,"",(IF(BC62=TRUE,$BC$3,IF(BD62=TRUE,$BD$3,IF(BE62=TRUE,$BE$3,IF(BF62=TRUE,$BF$3,"Aucun"))))))</f>
        <v>Aucun</v>
      </c>
      <c r="BH62" s="581">
        <f t="shared" si="221"/>
        <v>0</v>
      </c>
      <c r="BI62" s="180">
        <f>'ODD 6'!AX12</f>
        <v>0</v>
      </c>
      <c r="BJ62" s="73"/>
      <c r="BK62" s="314"/>
      <c r="BL62" s="680">
        <f t="shared" si="222"/>
        <v>0</v>
      </c>
      <c r="BM62" s="681">
        <f t="shared" si="223"/>
        <v>0</v>
      </c>
      <c r="BR62" s="234">
        <f t="shared" si="224"/>
        <v>1</v>
      </c>
      <c r="BS62" s="234">
        <f t="shared" si="225"/>
        <v>0</v>
      </c>
      <c r="BT62" s="234">
        <f t="shared" si="225"/>
        <v>0</v>
      </c>
      <c r="BU62" s="234">
        <f t="shared" si="225"/>
        <v>0</v>
      </c>
      <c r="BV62" s="234">
        <f t="shared" si="225"/>
        <v>0</v>
      </c>
      <c r="BW62" s="234">
        <f t="shared" si="225"/>
        <v>0</v>
      </c>
      <c r="BX62" s="234">
        <f t="shared" si="225"/>
        <v>0</v>
      </c>
      <c r="BY62" s="234">
        <f t="shared" si="225"/>
        <v>0</v>
      </c>
    </row>
    <row r="63" spans="1:77" s="233" customFormat="1" ht="114" customHeight="1">
      <c r="A63" s="226"/>
      <c r="B63" s="274" t="s">
        <v>174</v>
      </c>
      <c r="C63" s="153" t="s">
        <v>175</v>
      </c>
      <c r="D63" s="597">
        <f>'ODD 6'!D13</f>
        <v>0</v>
      </c>
      <c r="E63" s="170">
        <f>'ODD 6'!E13</f>
        <v>0</v>
      </c>
      <c r="F63" s="154">
        <f>'ODD 6'!F13</f>
        <v>0</v>
      </c>
      <c r="G63" s="154">
        <f>'ODD 6'!G13</f>
        <v>0</v>
      </c>
      <c r="H63" s="155">
        <f>'ODD 6'!H13</f>
        <v>0</v>
      </c>
      <c r="I63" s="155">
        <f>'ODD 6'!I13</f>
        <v>0</v>
      </c>
      <c r="J63" s="275">
        <f t="shared" si="226"/>
        <v>0</v>
      </c>
      <c r="K63" s="276">
        <f t="shared" si="210"/>
        <v>0</v>
      </c>
      <c r="L63" s="276" t="b">
        <f t="shared" si="227"/>
        <v>0</v>
      </c>
      <c r="M63" s="276" t="b">
        <f t="shared" si="228"/>
        <v>0</v>
      </c>
      <c r="N63" s="276" t="b">
        <f t="shared" si="229"/>
        <v>0</v>
      </c>
      <c r="O63" s="276" t="b">
        <f t="shared" si="230"/>
        <v>0</v>
      </c>
      <c r="P63" s="276" t="b">
        <f t="shared" si="231"/>
        <v>0</v>
      </c>
      <c r="Q63" s="276" t="b">
        <f t="shared" si="232"/>
        <v>0</v>
      </c>
      <c r="R63" s="276" t="b">
        <f t="shared" si="233"/>
        <v>0</v>
      </c>
      <c r="S63" s="277">
        <f t="shared" si="211"/>
        <v>0</v>
      </c>
      <c r="T63" s="278">
        <f t="shared" si="212"/>
        <v>0</v>
      </c>
      <c r="U63" s="279">
        <f t="shared" si="213"/>
        <v>0</v>
      </c>
      <c r="V63" s="276" t="b">
        <f t="shared" si="234"/>
        <v>0</v>
      </c>
      <c r="W63" s="276" t="b">
        <f t="shared" si="235"/>
        <v>0</v>
      </c>
      <c r="X63" s="276" t="b">
        <f t="shared" si="236"/>
        <v>0</v>
      </c>
      <c r="Y63" s="276" t="b">
        <f t="shared" si="237"/>
        <v>0</v>
      </c>
      <c r="Z63" s="633" t="b">
        <f t="shared" si="238"/>
        <v>1</v>
      </c>
      <c r="AA63" s="638" t="str">
        <f>IF(COUNTA(E63:F63:H63)&lt;3,"",(IF(V63=TRUE,$V$3,IF(W63=TRUE,$W$3,IF(X63=TRUE,$X$3,IF(Y63=TRUE,$Y$3,"Non"))))))</f>
        <v>Non</v>
      </c>
      <c r="AB63" s="276" t="b">
        <f t="shared" si="239"/>
        <v>0</v>
      </c>
      <c r="AC63" s="276" t="b">
        <f t="shared" si="240"/>
        <v>0</v>
      </c>
      <c r="AD63" s="276" t="b">
        <f t="shared" si="241"/>
        <v>0</v>
      </c>
      <c r="AE63" s="276" t="b">
        <f t="shared" si="242"/>
        <v>0</v>
      </c>
      <c r="AF63" s="276" t="b">
        <f t="shared" si="243"/>
        <v>0</v>
      </c>
      <c r="AG63" s="156" t="str">
        <f>IF(COUNTA(E63:F63:H63)&lt;3,"",(IF(AB63=TRUE,$AB$3,IF(AC63=TRUE,$AC$3,IF(AD63=TRUE,$AD$3,IF(AE63=TRUE,$AE$3,IF(AF63=TRUE,$AF$3,"Aucune")))))))</f>
        <v>Aucune</v>
      </c>
      <c r="AH63" s="276" t="b">
        <f t="shared" si="35"/>
        <v>0</v>
      </c>
      <c r="AI63" s="276" t="b">
        <f t="shared" si="36"/>
        <v>0</v>
      </c>
      <c r="AJ63" s="276" t="b">
        <f t="shared" si="37"/>
        <v>0</v>
      </c>
      <c r="AK63" s="276" t="b">
        <f t="shared" si="38"/>
        <v>0</v>
      </c>
      <c r="AL63" s="276" t="b">
        <f t="shared" si="39"/>
        <v>0</v>
      </c>
      <c r="AM63" s="276" t="b">
        <f t="shared" si="40"/>
        <v>0</v>
      </c>
      <c r="AN63" s="276" t="b">
        <f t="shared" si="41"/>
        <v>0</v>
      </c>
      <c r="AO63" s="276" t="b">
        <f t="shared" si="42"/>
        <v>0</v>
      </c>
      <c r="AP63" s="276" t="b">
        <f t="shared" si="43"/>
        <v>0</v>
      </c>
      <c r="AQ63" s="276" t="b">
        <f t="shared" si="44"/>
        <v>0</v>
      </c>
      <c r="AR63" s="276" t="b">
        <f t="shared" si="45"/>
        <v>0</v>
      </c>
      <c r="AS63" s="276" t="b">
        <f t="shared" si="46"/>
        <v>0</v>
      </c>
      <c r="AT63" s="276" t="b">
        <f t="shared" si="47"/>
        <v>0</v>
      </c>
      <c r="AU63" s="276" t="b">
        <f t="shared" si="48"/>
        <v>0</v>
      </c>
      <c r="AV63" s="276" t="b">
        <f t="shared" si="49"/>
        <v>0</v>
      </c>
      <c r="AW63" s="276" t="b">
        <f t="shared" si="50"/>
        <v>0</v>
      </c>
      <c r="AX63" s="622" t="str">
        <f>IF(COUNTA(E63:F63:H63)&lt;3,"",(IF(AH63=TRUE,AH$3,IF(AI63=TRUE,AI$3,IF(AJ63=TRUE,AJ$3,IF(AK63=TRUE,AK$3,IF(AL63=TRUE,AL$3,IF(AM63=TRUE,AM$3,IF(AN63=TRUE,AN$3,IF(AO63=TRUE,AO$3,IF(AP63=TRUE,AP$3,IF(AQ63=TRUE,AQ$3,IF(AR63=TRUE,AR$3,IF(AS63=TRUE,AS$3,IF(AT63=TRUE,AT$3,IF(AU63=TRUE,AU$3,IF(AV63=TRUE,AV$3,IF(AW63=TRUE,AW$3,"Aucune"))))))))))))))))))</f>
        <v>Aucune</v>
      </c>
      <c r="AY63" s="579" t="b">
        <f t="shared" si="214"/>
        <v>0</v>
      </c>
      <c r="AZ63" s="276" t="b">
        <f t="shared" si="215"/>
        <v>0</v>
      </c>
      <c r="BA63" s="276" t="b">
        <f t="shared" si="216"/>
        <v>0</v>
      </c>
      <c r="BB63" s="156" t="str">
        <f>IF(COUNTA(E63:F63:H63)&lt;3,"",(IF(AY63=TRUE,$AY$3,IF(AZ63=TRUE,$AZ$3,IF(BA63=TRUE,$BA$3,"Aucune action requise")))))</f>
        <v>Aucune action requise</v>
      </c>
      <c r="BC63" s="276" t="b">
        <f t="shared" si="217"/>
        <v>0</v>
      </c>
      <c r="BD63" s="276" t="b">
        <f t="shared" si="218"/>
        <v>0</v>
      </c>
      <c r="BE63" s="276" t="b">
        <f t="shared" si="219"/>
        <v>0</v>
      </c>
      <c r="BF63" s="276" t="b">
        <f t="shared" si="220"/>
        <v>0</v>
      </c>
      <c r="BG63" s="569" t="str">
        <f>IF(COUNTA(E63:F63:H63)&lt;3,"",(IF(BC63=TRUE,$BC$3,IF(BD63=TRUE,$BD$3,IF(BE63=TRUE,$BE$3,IF(BF63=TRUE,$BF$3,"Aucun"))))))</f>
        <v>Aucun</v>
      </c>
      <c r="BH63" s="557">
        <f t="shared" si="221"/>
        <v>0</v>
      </c>
      <c r="BI63" s="157">
        <f>'ODD 6'!AX13</f>
        <v>0</v>
      </c>
      <c r="BJ63" s="61"/>
      <c r="BK63" s="312"/>
      <c r="BL63" s="682">
        <f t="shared" si="222"/>
        <v>0</v>
      </c>
      <c r="BM63" s="683">
        <f t="shared" si="223"/>
        <v>0</v>
      </c>
      <c r="BR63" s="234">
        <f t="shared" si="224"/>
        <v>1</v>
      </c>
      <c r="BS63" s="234">
        <f t="shared" si="225"/>
        <v>0</v>
      </c>
      <c r="BT63" s="234">
        <f t="shared" si="225"/>
        <v>0</v>
      </c>
      <c r="BU63" s="234">
        <f t="shared" si="225"/>
        <v>0</v>
      </c>
      <c r="BV63" s="234">
        <f t="shared" si="225"/>
        <v>0</v>
      </c>
      <c r="BW63" s="234">
        <f t="shared" si="225"/>
        <v>0</v>
      </c>
      <c r="BX63" s="234">
        <f t="shared" si="225"/>
        <v>0</v>
      </c>
      <c r="BY63" s="234">
        <f t="shared" si="225"/>
        <v>0</v>
      </c>
    </row>
    <row r="64" spans="1:77" s="233" customFormat="1" ht="114" customHeight="1" thickBot="1">
      <c r="A64" s="226"/>
      <c r="B64" s="262" t="s">
        <v>176</v>
      </c>
      <c r="C64" s="184" t="s">
        <v>177</v>
      </c>
      <c r="D64" s="582">
        <f>'ODD 6'!D14</f>
        <v>0</v>
      </c>
      <c r="E64" s="183">
        <f>'ODD 6'!E14</f>
        <v>0</v>
      </c>
      <c r="F64" s="148">
        <f>'ODD 6'!F14</f>
        <v>0</v>
      </c>
      <c r="G64" s="148">
        <f>'ODD 6'!G14</f>
        <v>0</v>
      </c>
      <c r="H64" s="149">
        <f>'ODD 6'!H14</f>
        <v>0</v>
      </c>
      <c r="I64" s="149">
        <f>'ODD 6'!I14</f>
        <v>0</v>
      </c>
      <c r="J64" s="269">
        <f t="shared" si="226"/>
        <v>0</v>
      </c>
      <c r="K64" s="270">
        <f t="shared" si="210"/>
        <v>0</v>
      </c>
      <c r="L64" s="270" t="b">
        <f t="shared" si="227"/>
        <v>0</v>
      </c>
      <c r="M64" s="270" t="b">
        <f t="shared" si="228"/>
        <v>0</v>
      </c>
      <c r="N64" s="270" t="b">
        <f t="shared" si="229"/>
        <v>0</v>
      </c>
      <c r="O64" s="270" t="b">
        <f t="shared" si="230"/>
        <v>0</v>
      </c>
      <c r="P64" s="270" t="b">
        <f t="shared" si="231"/>
        <v>0</v>
      </c>
      <c r="Q64" s="270" t="b">
        <f t="shared" si="232"/>
        <v>0</v>
      </c>
      <c r="R64" s="270" t="b">
        <f t="shared" si="233"/>
        <v>0</v>
      </c>
      <c r="S64" s="271">
        <f t="shared" si="211"/>
        <v>0</v>
      </c>
      <c r="T64" s="272">
        <f t="shared" si="212"/>
        <v>0</v>
      </c>
      <c r="U64" s="273">
        <f t="shared" si="213"/>
        <v>0</v>
      </c>
      <c r="V64" s="270" t="b">
        <f t="shared" si="234"/>
        <v>0</v>
      </c>
      <c r="W64" s="270" t="b">
        <f t="shared" si="235"/>
        <v>0</v>
      </c>
      <c r="X64" s="270" t="b">
        <f t="shared" si="236"/>
        <v>0</v>
      </c>
      <c r="Y64" s="270" t="b">
        <f t="shared" si="237"/>
        <v>0</v>
      </c>
      <c r="Z64" s="637" t="b">
        <f t="shared" si="238"/>
        <v>1</v>
      </c>
      <c r="AA64" s="642" t="str">
        <f>IF(COUNTA(E64:F64:H64)&lt;3,"",(IF(V64=TRUE,$V$3,IF(W64=TRUE,$W$3,IF(X64=TRUE,$X$3,IF(Y64=TRUE,$Y$3,"Non"))))))</f>
        <v>Non</v>
      </c>
      <c r="AB64" s="270" t="b">
        <f t="shared" si="239"/>
        <v>0</v>
      </c>
      <c r="AC64" s="270" t="b">
        <f t="shared" si="240"/>
        <v>0</v>
      </c>
      <c r="AD64" s="270" t="b">
        <f t="shared" si="241"/>
        <v>0</v>
      </c>
      <c r="AE64" s="270" t="b">
        <f t="shared" si="242"/>
        <v>0</v>
      </c>
      <c r="AF64" s="270" t="b">
        <f t="shared" si="243"/>
        <v>0</v>
      </c>
      <c r="AG64" s="150" t="str">
        <f>IF(COUNTA(E64:F64:H64)&lt;3,"",(IF(AB64=TRUE,$AB$3,IF(AC64=TRUE,$AC$3,IF(AD64=TRUE,$AD$3,IF(AE64=TRUE,$AE$3,IF(AF64=TRUE,$AF$3,"Aucune")))))))</f>
        <v>Aucune</v>
      </c>
      <c r="AH64" s="293" t="b">
        <f t="shared" si="35"/>
        <v>0</v>
      </c>
      <c r="AI64" s="293" t="b">
        <f t="shared" si="36"/>
        <v>0</v>
      </c>
      <c r="AJ64" s="293" t="b">
        <f t="shared" si="37"/>
        <v>0</v>
      </c>
      <c r="AK64" s="293" t="b">
        <f t="shared" si="38"/>
        <v>0</v>
      </c>
      <c r="AL64" s="293" t="b">
        <f t="shared" si="39"/>
        <v>0</v>
      </c>
      <c r="AM64" s="293" t="b">
        <f t="shared" si="40"/>
        <v>0</v>
      </c>
      <c r="AN64" s="293" t="b">
        <f t="shared" si="41"/>
        <v>0</v>
      </c>
      <c r="AO64" s="293" t="b">
        <f t="shared" si="42"/>
        <v>0</v>
      </c>
      <c r="AP64" s="293" t="b">
        <f t="shared" si="43"/>
        <v>0</v>
      </c>
      <c r="AQ64" s="293" t="b">
        <f t="shared" si="44"/>
        <v>0</v>
      </c>
      <c r="AR64" s="293" t="b">
        <f t="shared" si="45"/>
        <v>0</v>
      </c>
      <c r="AS64" s="293" t="b">
        <f t="shared" si="46"/>
        <v>0</v>
      </c>
      <c r="AT64" s="293" t="b">
        <f t="shared" si="47"/>
        <v>0</v>
      </c>
      <c r="AU64" s="293" t="b">
        <f t="shared" si="48"/>
        <v>0</v>
      </c>
      <c r="AV64" s="293" t="b">
        <f t="shared" si="49"/>
        <v>0</v>
      </c>
      <c r="AW64" s="293" t="b">
        <f t="shared" si="50"/>
        <v>0</v>
      </c>
      <c r="AX64" s="588" t="str">
        <f>IF(COUNTA(E64:F64:H64)&lt;3,"",(IF(AH64=TRUE,AH$3,IF(AI64=TRUE,AI$3,IF(AJ64=TRUE,AJ$3,IF(AK64=TRUE,AK$3,IF(AL64=TRUE,AL$3,IF(AM64=TRUE,AM$3,IF(AN64=TRUE,AN$3,IF(AO64=TRUE,AO$3,IF(AP64=TRUE,AP$3,IF(AQ64=TRUE,AQ$3,IF(AR64=TRUE,AR$3,IF(AS64=TRUE,AS$3,IF(AT64=TRUE,AT$3,IF(AU64=TRUE,AU$3,IF(AV64=TRUE,AV$3,IF(AW64=TRUE,AW$3,"Aucune"))))))))))))))))))</f>
        <v>Aucune</v>
      </c>
      <c r="AY64" s="562" t="b">
        <f t="shared" si="214"/>
        <v>0</v>
      </c>
      <c r="AZ64" s="256" t="b">
        <f t="shared" si="215"/>
        <v>0</v>
      </c>
      <c r="BA64" s="256" t="b">
        <f t="shared" si="216"/>
        <v>0</v>
      </c>
      <c r="BB64" s="140" t="str">
        <f>IF(COUNTA(E64:F64:H64)&lt;3,"",(IF(AY64=TRUE,$AY$3,IF(AZ64=TRUE,$AZ$3,IF(BA64=TRUE,$BA$3,"Aucune action requise")))))</f>
        <v>Aucune action requise</v>
      </c>
      <c r="BC64" s="256" t="b">
        <f t="shared" si="217"/>
        <v>0</v>
      </c>
      <c r="BD64" s="256" t="b">
        <f t="shared" si="218"/>
        <v>0</v>
      </c>
      <c r="BE64" s="256" t="b">
        <f t="shared" si="219"/>
        <v>0</v>
      </c>
      <c r="BF64" s="256" t="b">
        <f t="shared" si="220"/>
        <v>0</v>
      </c>
      <c r="BG64" s="554" t="str">
        <f>IF(COUNTA(E64:F64:H64)&lt;3,"",(IF(BC64=TRUE,$BC$3,IF(BD64=TRUE,$BD$3,IF(BE64=TRUE,$BE$3,IF(BF64=TRUE,$BF$3,"Aucun"))))))</f>
        <v>Aucun</v>
      </c>
      <c r="BH64" s="561">
        <f t="shared" si="221"/>
        <v>0</v>
      </c>
      <c r="BI64" s="141">
        <f>'ODD 6'!AX14</f>
        <v>0</v>
      </c>
      <c r="BJ64" s="35"/>
      <c r="BK64" s="309"/>
      <c r="BL64" s="668">
        <f t="shared" si="222"/>
        <v>0</v>
      </c>
      <c r="BM64" s="669">
        <f t="shared" si="223"/>
        <v>0</v>
      </c>
      <c r="BR64" s="234">
        <f t="shared" si="224"/>
        <v>1</v>
      </c>
      <c r="BS64" s="234">
        <f t="shared" si="225"/>
        <v>0</v>
      </c>
      <c r="BT64" s="234">
        <f t="shared" si="225"/>
        <v>0</v>
      </c>
      <c r="BU64" s="234">
        <f t="shared" si="225"/>
        <v>0</v>
      </c>
      <c r="BV64" s="234">
        <f t="shared" si="225"/>
        <v>0</v>
      </c>
      <c r="BW64" s="234">
        <f t="shared" si="225"/>
        <v>0</v>
      </c>
      <c r="BX64" s="234">
        <f t="shared" si="225"/>
        <v>0</v>
      </c>
      <c r="BY64" s="234">
        <f t="shared" si="225"/>
        <v>0</v>
      </c>
    </row>
    <row r="65" spans="1:77" s="224" customFormat="1" ht="30.75" customHeight="1" thickBot="1">
      <c r="A65" s="223"/>
      <c r="B65" s="770" t="str">
        <f>'ODD 7'!B2:C2</f>
        <v xml:space="preserve">ODD 7  -   Garantir l’accès de tous à des services énergétiques fiables, durables et modernes, à un coût abordable </v>
      </c>
      <c r="C65" s="771"/>
      <c r="D65" s="771"/>
      <c r="E65" s="771"/>
      <c r="F65" s="771"/>
      <c r="G65" s="771"/>
      <c r="H65" s="771"/>
      <c r="I65" s="771"/>
      <c r="J65" s="771"/>
      <c r="K65" s="771"/>
      <c r="L65" s="771"/>
      <c r="M65" s="771"/>
      <c r="N65" s="771"/>
      <c r="O65" s="771"/>
      <c r="P65" s="771"/>
      <c r="Q65" s="771"/>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1"/>
      <c r="AQ65" s="771"/>
      <c r="AR65" s="771"/>
      <c r="AS65" s="771"/>
      <c r="AT65" s="771"/>
      <c r="AU65" s="771"/>
      <c r="AV65" s="771"/>
      <c r="AW65" s="771"/>
      <c r="AX65" s="771"/>
      <c r="AY65" s="771"/>
      <c r="AZ65" s="771"/>
      <c r="BA65" s="771"/>
      <c r="BB65" s="771"/>
      <c r="BC65" s="771"/>
      <c r="BD65" s="771"/>
      <c r="BE65" s="771"/>
      <c r="BF65" s="771"/>
      <c r="BG65" s="771"/>
      <c r="BH65" s="771"/>
      <c r="BI65" s="771"/>
      <c r="BJ65" s="771"/>
      <c r="BK65" s="771"/>
      <c r="BL65" s="771"/>
      <c r="BM65" s="774"/>
      <c r="BO65" s="224" t="str">
        <f>B65</f>
        <v xml:space="preserve">ODD 7  -   Garantir l’accès de tous à des services énergétiques fiables, durables et modernes, à un coût abordable </v>
      </c>
      <c r="BP65" s="224">
        <v>5</v>
      </c>
      <c r="BQ65" s="224">
        <f>BP65-BR65</f>
        <v>0</v>
      </c>
      <c r="BR65" s="225">
        <f>SUM(BR66:BR70)</f>
        <v>5</v>
      </c>
      <c r="BS65" s="225">
        <f t="shared" ref="BS65:BY65" si="244">SUM(BS66:BS70)</f>
        <v>0</v>
      </c>
      <c r="BT65" s="225">
        <f t="shared" si="244"/>
        <v>0</v>
      </c>
      <c r="BU65" s="225">
        <f t="shared" si="244"/>
        <v>0</v>
      </c>
      <c r="BV65" s="225">
        <f t="shared" si="244"/>
        <v>0</v>
      </c>
      <c r="BW65" s="225">
        <f t="shared" si="244"/>
        <v>0</v>
      </c>
      <c r="BX65" s="225">
        <f t="shared" si="244"/>
        <v>0</v>
      </c>
      <c r="BY65" s="225">
        <f t="shared" si="244"/>
        <v>0</v>
      </c>
    </row>
    <row r="66" spans="1:77" s="233" customFormat="1" ht="114" customHeight="1">
      <c r="A66" s="226"/>
      <c r="B66" s="260" t="s">
        <v>179</v>
      </c>
      <c r="C66" s="194" t="s">
        <v>180</v>
      </c>
      <c r="D66" s="343">
        <f>'ODD 7'!D7</f>
        <v>0</v>
      </c>
      <c r="E66" s="170">
        <f>'ODD 7'!E7</f>
        <v>0</v>
      </c>
      <c r="F66" s="154">
        <f>'ODD 7'!F7</f>
        <v>0</v>
      </c>
      <c r="G66" s="154">
        <f>'ODD 7'!G7</f>
        <v>0</v>
      </c>
      <c r="H66" s="155">
        <f>'ODD 7'!H7</f>
        <v>0</v>
      </c>
      <c r="I66" s="155">
        <f>'ODD 7'!I7</f>
        <v>0</v>
      </c>
      <c r="J66" s="275">
        <f>S66</f>
        <v>0</v>
      </c>
      <c r="K66" s="276">
        <f>E66*10+F66</f>
        <v>0</v>
      </c>
      <c r="L66" s="276" t="b">
        <f>OR(K66=31)</f>
        <v>0</v>
      </c>
      <c r="M66" s="276" t="b">
        <f>OR(K66=21,K66=32)</f>
        <v>0</v>
      </c>
      <c r="N66" s="276" t="b">
        <f>OR(K66=22,K66=33)</f>
        <v>0</v>
      </c>
      <c r="O66" s="276" t="b">
        <f>OR(K66=11,K66=12)</f>
        <v>0</v>
      </c>
      <c r="P66" s="276" t="b">
        <f>OR(K66=23,K66=34)</f>
        <v>0</v>
      </c>
      <c r="Q66" s="276" t="b">
        <f>OR(K66=13,K66=14,K66=24)</f>
        <v>0</v>
      </c>
      <c r="R66" s="276" t="b">
        <f>OR(K66=1,K66=2,K66=3,K66=4)</f>
        <v>0</v>
      </c>
      <c r="S66" s="277">
        <f>IF(COUNTA(E66:F66)&lt;2,"",(IF(L66=TRUE,$L$3,IF(M66=TRUE,$M$3,IF(N66=TRUE,$N$3,IF(O66=TRUE,$O$3,IF(P66=TRUE,$P$3,IF(Q66=TRUE,$Q$3,IF(R66=TRUE,$R$3,0)))))))))</f>
        <v>0</v>
      </c>
      <c r="T66" s="278">
        <f>IF(COUNTA(E66:F66)&lt;2,"",(IF(L66=TRUE,6,IF(M66=TRUE,5,IF(N66=TRUE,4,IF(O66=TRUE,3,IF(P66=TRUE,2,IF(Q66=TRUE,1,IF(R66=TRUE,0,0)))))))))</f>
        <v>0</v>
      </c>
      <c r="U66" s="279">
        <f>T66*10+H66</f>
        <v>0</v>
      </c>
      <c r="V66" s="276" t="b">
        <f>OR(U66=61,U66=62,U66=63)</f>
        <v>0</v>
      </c>
      <c r="W66" s="276" t="b">
        <f>OR(U66=51,U66=52)</f>
        <v>0</v>
      </c>
      <c r="X66" s="276" t="b">
        <f>OR(U66=31,U66=41,U66=42,U66=53)</f>
        <v>0</v>
      </c>
      <c r="Y66" s="276" t="b">
        <f>OR(U66=21,U66=32)</f>
        <v>0</v>
      </c>
      <c r="Z66" s="633" t="b">
        <f>AND(V66=FALSE,W66=FALSE,X66=FALSE,Y66=FALSE)</f>
        <v>1</v>
      </c>
      <c r="AA66" s="638" t="str">
        <f>IF(COUNTA(E66:F66:H66)&lt;3,"",(IF(V66=TRUE,$V$3,IF(W66=TRUE,$W$3,IF(X66=TRUE,$X$3,IF(Y66=TRUE,$Y$3,"Non"))))))</f>
        <v>Non</v>
      </c>
      <c r="AB66" s="276" t="b">
        <f>OR(U66=61,U66=62,U66=51,U66=52)</f>
        <v>0</v>
      </c>
      <c r="AC66" s="276" t="b">
        <f>OR(U66=41,U66=42)</f>
        <v>0</v>
      </c>
      <c r="AD66" s="276" t="b">
        <f>OR(U66=31,U66=32,U66=63,U66=64,U66=53,U66=54,)</f>
        <v>0</v>
      </c>
      <c r="AE66" s="276" t="b">
        <f>OR(U66=21,U66=22,)</f>
        <v>0</v>
      </c>
      <c r="AF66" s="276" t="b">
        <f>OR(U66=11,U66=12,U66=13,U66=23,)</f>
        <v>0</v>
      </c>
      <c r="AG66" s="156" t="str">
        <f>IF(COUNTA(E66:F66:H66)&lt;3,"",(IF(AB66=TRUE,$AB$3,IF(AC66=TRUE,$AC$3,IF(AD66=TRUE,$AD$3,IF(AE66=TRUE,$AE$3,IF(AF66=TRUE,$AF$3,"Aucune")))))))</f>
        <v>Aucune</v>
      </c>
      <c r="AH66" s="237" t="b">
        <f t="shared" si="35"/>
        <v>0</v>
      </c>
      <c r="AI66" s="237" t="b">
        <f t="shared" si="36"/>
        <v>0</v>
      </c>
      <c r="AJ66" s="237" t="b">
        <f t="shared" si="37"/>
        <v>0</v>
      </c>
      <c r="AK66" s="237" t="b">
        <f t="shared" si="38"/>
        <v>0</v>
      </c>
      <c r="AL66" s="237" t="b">
        <f t="shared" si="39"/>
        <v>0</v>
      </c>
      <c r="AM66" s="237" t="b">
        <f t="shared" si="40"/>
        <v>0</v>
      </c>
      <c r="AN66" s="237" t="b">
        <f t="shared" si="41"/>
        <v>0</v>
      </c>
      <c r="AO66" s="237" t="b">
        <f t="shared" si="42"/>
        <v>0</v>
      </c>
      <c r="AP66" s="237" t="b">
        <f t="shared" si="43"/>
        <v>0</v>
      </c>
      <c r="AQ66" s="237" t="b">
        <f t="shared" si="44"/>
        <v>0</v>
      </c>
      <c r="AR66" s="237" t="b">
        <f t="shared" si="45"/>
        <v>0</v>
      </c>
      <c r="AS66" s="237" t="b">
        <f t="shared" si="46"/>
        <v>0</v>
      </c>
      <c r="AT66" s="237" t="b">
        <f t="shared" si="47"/>
        <v>0</v>
      </c>
      <c r="AU66" s="237" t="b">
        <f t="shared" si="48"/>
        <v>0</v>
      </c>
      <c r="AV66" s="237" t="b">
        <f t="shared" si="49"/>
        <v>0</v>
      </c>
      <c r="AW66" s="237" t="b">
        <f t="shared" si="50"/>
        <v>0</v>
      </c>
      <c r="AX66" s="623" t="str">
        <f>IF(COUNTA(E66:F66:H66)&lt;3,"",(IF(AH66=TRUE,AH$3,IF(AI66=TRUE,AI$3,IF(AJ66=TRUE,AJ$3,IF(AK66=TRUE,AK$3,IF(AL66=TRUE,AL$3,IF(AM66=TRUE,AM$3,IF(AN66=TRUE,AN$3,IF(AO66=TRUE,AO$3,IF(AP66=TRUE,AP$3,IF(AQ66=TRUE,AQ$3,IF(AR66=TRUE,AR$3,IF(AS66=TRUE,AS$3,IF(AT66=TRUE,AT$3,IF(AU66=TRUE,AU$3,IF(AV66=TRUE,AV$3,IF(AW66=TRUE,AW$3,"Aucune"))))))))))))))))))</f>
        <v>Aucune</v>
      </c>
      <c r="AY66" s="550" t="b">
        <f>OR(U66=61,U66=62,U66=63,U66=51,U66=52,U66=53)</f>
        <v>0</v>
      </c>
      <c r="AZ66" s="229" t="b">
        <f>OR(U66=41,U66=42,U66=43,U66=31,U66=32,U66=33)</f>
        <v>0</v>
      </c>
      <c r="BA66" s="229" t="b">
        <f>OR(U66=21,U66=22,U66=23,U66=11,U66=12,U66=13)</f>
        <v>0</v>
      </c>
      <c r="BB66" s="115" t="str">
        <f>IF(COUNTA(E66:F66:H66)&lt;3,"",(IF(AY66=TRUE,$AY$3,IF(AZ66=TRUE,$AZ$3,IF(BA66=TRUE,$BA$3,"Aucune action requise")))))</f>
        <v>Aucune action requise</v>
      </c>
      <c r="BC66" s="229" t="b">
        <f>OR(U66=61,U66=51,U66=41,U66=31,U66=21)</f>
        <v>0</v>
      </c>
      <c r="BD66" s="229" t="b">
        <f>OR(U66=62,U66=52,U66=42,U66=32,U66=22,U66=63,U66=53)</f>
        <v>0</v>
      </c>
      <c r="BE66" s="229" t="b">
        <f>OR(U66=43,U66=33,U66=23,U66=34,U66=24)</f>
        <v>0</v>
      </c>
      <c r="BF66" s="229" t="b">
        <f>OR(U66=64,U66=54,U66=44)</f>
        <v>0</v>
      </c>
      <c r="BG66" s="115" t="str">
        <f>IF(COUNTA(E66:F66:H66)&lt;3,"",(IF(BC66=TRUE,$BC$3,IF(BD66=TRUE,$BD$3,IF(BE66=TRUE,$BE$3,IF(BF66=TRUE,$BF$3,"Aucun"))))))</f>
        <v>Aucun</v>
      </c>
      <c r="BH66" s="116">
        <f>G66</f>
        <v>0</v>
      </c>
      <c r="BI66" s="116">
        <f>'ODD 7'!AX7</f>
        <v>0</v>
      </c>
      <c r="BJ66" s="89"/>
      <c r="BK66" s="305"/>
      <c r="BL66" s="660">
        <f>I66</f>
        <v>0</v>
      </c>
      <c r="BM66" s="661">
        <f>D66</f>
        <v>0</v>
      </c>
      <c r="BR66" s="234">
        <f>IF(K66=0,1,0)</f>
        <v>1</v>
      </c>
      <c r="BS66" s="234">
        <f t="shared" ref="BS66:BY70" si="245">IF(L66=TRUE,1,0)</f>
        <v>0</v>
      </c>
      <c r="BT66" s="234">
        <f t="shared" si="245"/>
        <v>0</v>
      </c>
      <c r="BU66" s="234">
        <f t="shared" si="245"/>
        <v>0</v>
      </c>
      <c r="BV66" s="234">
        <f t="shared" si="245"/>
        <v>0</v>
      </c>
      <c r="BW66" s="234">
        <f t="shared" si="245"/>
        <v>0</v>
      </c>
      <c r="BX66" s="234">
        <f t="shared" si="245"/>
        <v>0</v>
      </c>
      <c r="BY66" s="234">
        <f t="shared" si="245"/>
        <v>0</v>
      </c>
    </row>
    <row r="67" spans="1:77" s="233" customFormat="1" ht="114" customHeight="1">
      <c r="A67" s="226"/>
      <c r="B67" s="261" t="s">
        <v>181</v>
      </c>
      <c r="C67" s="159" t="s">
        <v>182</v>
      </c>
      <c r="D67" s="344">
        <f>'ODD 7'!D8</f>
        <v>0</v>
      </c>
      <c r="E67" s="172">
        <f>'ODD 7'!E8</f>
        <v>0</v>
      </c>
      <c r="F67" s="119">
        <f>'ODD 7'!F8</f>
        <v>0</v>
      </c>
      <c r="G67" s="119">
        <f>'ODD 7'!G8</f>
        <v>0</v>
      </c>
      <c r="H67" s="120">
        <f>'ODD 7'!H8</f>
        <v>0</v>
      </c>
      <c r="I67" s="120">
        <f>'ODD 7'!I8</f>
        <v>0</v>
      </c>
      <c r="J67" s="236">
        <f t="shared" ref="J67:J70" si="246">S67</f>
        <v>0</v>
      </c>
      <c r="K67" s="237">
        <f>E67*10+F67</f>
        <v>0</v>
      </c>
      <c r="L67" s="237" t="b">
        <f t="shared" ref="L67:L70" si="247">OR(K67=31)</f>
        <v>0</v>
      </c>
      <c r="M67" s="237" t="b">
        <f t="shared" ref="M67:M70" si="248">OR(K67=21,K67=32)</f>
        <v>0</v>
      </c>
      <c r="N67" s="237" t="b">
        <f t="shared" ref="N67:N70" si="249">OR(K67=22,K67=33)</f>
        <v>0</v>
      </c>
      <c r="O67" s="237" t="b">
        <f t="shared" ref="O67:O70" si="250">OR(K67=11,K67=12)</f>
        <v>0</v>
      </c>
      <c r="P67" s="237" t="b">
        <f t="shared" ref="P67:P70" si="251">OR(K67=23,K67=34)</f>
        <v>0</v>
      </c>
      <c r="Q67" s="237" t="b">
        <f t="shared" ref="Q67:Q70" si="252">OR(K67=13,K67=14,K67=24)</f>
        <v>0</v>
      </c>
      <c r="R67" s="237" t="b">
        <f t="shared" ref="R67:R70" si="253">OR(K67=1,K67=2,K67=3,K67=4)</f>
        <v>0</v>
      </c>
      <c r="S67" s="238">
        <f>IF(COUNTA(E67:F67)&lt;2,"",(IF(L67=TRUE,$L$3,IF(M67=TRUE,$M$3,IF(N67=TRUE,$N$3,IF(O67=TRUE,$O$3,IF(P67=TRUE,$P$3,IF(Q67=TRUE,$Q$3,IF(R67=TRUE,$R$3,0)))))))))</f>
        <v>0</v>
      </c>
      <c r="T67" s="239">
        <f>IF(COUNTA(E67:F67)&lt;2,"",(IF(L67=TRUE,6,IF(M67=TRUE,5,IF(N67=TRUE,4,IF(O67=TRUE,3,IF(P67=TRUE,2,IF(Q67=TRUE,1,IF(R67=TRUE,0,0)))))))))</f>
        <v>0</v>
      </c>
      <c r="U67" s="240">
        <f>T67*10+H67</f>
        <v>0</v>
      </c>
      <c r="V67" s="237" t="b">
        <f t="shared" ref="V67:V70" si="254">OR(U67=61,U67=62,U67=63)</f>
        <v>0</v>
      </c>
      <c r="W67" s="237" t="b">
        <f t="shared" ref="W67:W70" si="255">OR(U67=51,U67=52)</f>
        <v>0</v>
      </c>
      <c r="X67" s="237" t="b">
        <f t="shared" ref="X67:X70" si="256">OR(U67=31,U67=41,U67=42,U67=53)</f>
        <v>0</v>
      </c>
      <c r="Y67" s="237" t="b">
        <f t="shared" ref="Y67:Y70" si="257">OR(U67=21,U67=32)</f>
        <v>0</v>
      </c>
      <c r="Z67" s="634" t="b">
        <f t="shared" ref="Z67:Z70" si="258">AND(V67=FALSE,W67=FALSE,X67=FALSE,Y67=FALSE)</f>
        <v>1</v>
      </c>
      <c r="AA67" s="639" t="str">
        <f>IF(COUNTA(E67:F67:H67)&lt;3,"",(IF(V67=TRUE,$V$3,IF(W67=TRUE,$W$3,IF(X67=TRUE,$X$3,IF(Y67=TRUE,$Y$3,"Non"))))))</f>
        <v>Non</v>
      </c>
      <c r="AB67" s="237" t="b">
        <f t="shared" ref="AB67:AB70" si="259">OR(U67=61,U67=62,U67=51,U67=52)</f>
        <v>0</v>
      </c>
      <c r="AC67" s="237" t="b">
        <f t="shared" ref="AC67:AC70" si="260">OR(U67=41,U67=42)</f>
        <v>0</v>
      </c>
      <c r="AD67" s="237" t="b">
        <f t="shared" ref="AD67:AD70" si="261">OR(U67=31,U67=32,U67=63,U67=64,U67=53,U67=54,)</f>
        <v>0</v>
      </c>
      <c r="AE67" s="237" t="b">
        <f t="shared" ref="AE67:AE70" si="262">OR(U67=21,U67=22,)</f>
        <v>0</v>
      </c>
      <c r="AF67" s="237" t="b">
        <f t="shared" ref="AF67:AF70" si="263">OR(U67=11,U67=12,U67=13,U67=23,)</f>
        <v>0</v>
      </c>
      <c r="AG67" s="121" t="str">
        <f>IF(COUNTA(E67:F67:H67)&lt;3,"",(IF(AB67=TRUE,$AB$3,IF(AC67=TRUE,$AC$3,IF(AD67=TRUE,$AD$3,IF(AE67=TRUE,$AE$3,IF(AF67=TRUE,$AF$3,"Aucune")))))))</f>
        <v>Aucune</v>
      </c>
      <c r="AH67" s="237" t="b">
        <f t="shared" si="35"/>
        <v>0</v>
      </c>
      <c r="AI67" s="237" t="b">
        <f t="shared" si="36"/>
        <v>0</v>
      </c>
      <c r="AJ67" s="237" t="b">
        <f t="shared" si="37"/>
        <v>0</v>
      </c>
      <c r="AK67" s="237" t="b">
        <f t="shared" si="38"/>
        <v>0</v>
      </c>
      <c r="AL67" s="237" t="b">
        <f t="shared" si="39"/>
        <v>0</v>
      </c>
      <c r="AM67" s="237" t="b">
        <f t="shared" si="40"/>
        <v>0</v>
      </c>
      <c r="AN67" s="237" t="b">
        <f t="shared" si="41"/>
        <v>0</v>
      </c>
      <c r="AO67" s="237" t="b">
        <f t="shared" si="42"/>
        <v>0</v>
      </c>
      <c r="AP67" s="237" t="b">
        <f t="shared" si="43"/>
        <v>0</v>
      </c>
      <c r="AQ67" s="237" t="b">
        <f t="shared" si="44"/>
        <v>0</v>
      </c>
      <c r="AR67" s="237" t="b">
        <f t="shared" si="45"/>
        <v>0</v>
      </c>
      <c r="AS67" s="237" t="b">
        <f t="shared" si="46"/>
        <v>0</v>
      </c>
      <c r="AT67" s="237" t="b">
        <f t="shared" si="47"/>
        <v>0</v>
      </c>
      <c r="AU67" s="237" t="b">
        <f t="shared" si="48"/>
        <v>0</v>
      </c>
      <c r="AV67" s="237" t="b">
        <f t="shared" si="49"/>
        <v>0</v>
      </c>
      <c r="AW67" s="237" t="b">
        <f t="shared" si="50"/>
        <v>0</v>
      </c>
      <c r="AX67" s="623" t="str">
        <f>IF(COUNTA(E67:F67:H67)&lt;3,"",(IF(AH67=TRUE,AH$3,IF(AI67=TRUE,AI$3,IF(AJ67=TRUE,AJ$3,IF(AK67=TRUE,AK$3,IF(AL67=TRUE,AL$3,IF(AM67=TRUE,AM$3,IF(AN67=TRUE,AN$3,IF(AO67=TRUE,AO$3,IF(AP67=TRUE,AP$3,IF(AQ67=TRUE,AQ$3,IF(AR67=TRUE,AR$3,IF(AS67=TRUE,AS$3,IF(AT67=TRUE,AT$3,IF(AU67=TRUE,AU$3,IF(AV67=TRUE,AV$3,IF(AW67=TRUE,AW$3,"Aucune"))))))))))))))))))</f>
        <v>Aucune</v>
      </c>
      <c r="AY67" s="551" t="b">
        <f>OR(U67=61,U67=62,U67=63,U67=51,U67=52,U67=53)</f>
        <v>0</v>
      </c>
      <c r="AZ67" s="237" t="b">
        <f>OR(U67=41,U67=42,U67=43,U67=31,U67=32,U67=33)</f>
        <v>0</v>
      </c>
      <c r="BA67" s="237" t="b">
        <f>OR(U67=21,U67=22,U67=23,U67=11,U67=12,U67=13)</f>
        <v>0</v>
      </c>
      <c r="BB67" s="121" t="str">
        <f>IF(COUNTA(E67:F67:H67)&lt;3,"",(IF(AY67=TRUE,$AY$3,IF(AZ67=TRUE,$AZ$3,IF(BA67=TRUE,$BA$3,"Aucune action requise")))))</f>
        <v>Aucune action requise</v>
      </c>
      <c r="BC67" s="237" t="b">
        <f>OR(U67=61,U67=51,U67=41,U67=31,U67=21)</f>
        <v>0</v>
      </c>
      <c r="BD67" s="237" t="b">
        <f>OR(U67=62,U67=52,U67=42,U67=32,U67=22,U67=63,U67=53)</f>
        <v>0</v>
      </c>
      <c r="BE67" s="237" t="b">
        <f>OR(U67=43,U67=33,U67=23,U67=34,U67=24)</f>
        <v>0</v>
      </c>
      <c r="BF67" s="237" t="b">
        <f>OR(U67=64,U67=54,U67=44)</f>
        <v>0</v>
      </c>
      <c r="BG67" s="121" t="str">
        <f>IF(COUNTA(E67:F67:H67)&lt;3,"",(IF(BC67=TRUE,$BC$3,IF(BD67=TRUE,$BD$3,IF(BE67=TRUE,$BE$3,IF(BF67=TRUE,$BF$3,"Aucun"))))))</f>
        <v>Aucun</v>
      </c>
      <c r="BH67" s="122">
        <f>G67</f>
        <v>0</v>
      </c>
      <c r="BI67" s="122">
        <f>'ODD 7'!AX8</f>
        <v>0</v>
      </c>
      <c r="BJ67" s="34"/>
      <c r="BK67" s="306"/>
      <c r="BL67" s="662">
        <f>I67</f>
        <v>0</v>
      </c>
      <c r="BM67" s="663">
        <f>D67</f>
        <v>0</v>
      </c>
      <c r="BR67" s="234">
        <f>IF(K67=0,1,0)</f>
        <v>1</v>
      </c>
      <c r="BS67" s="234">
        <f t="shared" si="245"/>
        <v>0</v>
      </c>
      <c r="BT67" s="234">
        <f t="shared" si="245"/>
        <v>0</v>
      </c>
      <c r="BU67" s="234">
        <f t="shared" si="245"/>
        <v>0</v>
      </c>
      <c r="BV67" s="234">
        <f t="shared" si="245"/>
        <v>0</v>
      </c>
      <c r="BW67" s="234">
        <f t="shared" si="245"/>
        <v>0</v>
      </c>
      <c r="BX67" s="234">
        <f t="shared" si="245"/>
        <v>0</v>
      </c>
      <c r="BY67" s="234">
        <f t="shared" si="245"/>
        <v>0</v>
      </c>
    </row>
    <row r="68" spans="1:77" s="233" customFormat="1" ht="114" customHeight="1" thickBot="1">
      <c r="A68" s="226"/>
      <c r="B68" s="285" t="s">
        <v>183</v>
      </c>
      <c r="C68" s="167" t="s">
        <v>184</v>
      </c>
      <c r="D68" s="347">
        <f>'ODD 7'!D9</f>
        <v>0</v>
      </c>
      <c r="E68" s="176">
        <f>'ODD 7'!E9</f>
        <v>0</v>
      </c>
      <c r="F68" s="177">
        <f>'ODD 7'!F9</f>
        <v>0</v>
      </c>
      <c r="G68" s="177">
        <f>'ODD 7'!G9</f>
        <v>0</v>
      </c>
      <c r="H68" s="178">
        <f>'ODD 7'!H9</f>
        <v>0</v>
      </c>
      <c r="I68" s="178">
        <f>'ODD 7'!I9</f>
        <v>0</v>
      </c>
      <c r="J68" s="287">
        <f t="shared" si="246"/>
        <v>0</v>
      </c>
      <c r="K68" s="288">
        <f>E68*10+F68</f>
        <v>0</v>
      </c>
      <c r="L68" s="288" t="b">
        <f t="shared" si="247"/>
        <v>0</v>
      </c>
      <c r="M68" s="288" t="b">
        <f t="shared" si="248"/>
        <v>0</v>
      </c>
      <c r="N68" s="288" t="b">
        <f t="shared" si="249"/>
        <v>0</v>
      </c>
      <c r="O68" s="288" t="b">
        <f t="shared" si="250"/>
        <v>0</v>
      </c>
      <c r="P68" s="288" t="b">
        <f t="shared" si="251"/>
        <v>0</v>
      </c>
      <c r="Q68" s="288" t="b">
        <f t="shared" si="252"/>
        <v>0</v>
      </c>
      <c r="R68" s="288" t="b">
        <f t="shared" si="253"/>
        <v>0</v>
      </c>
      <c r="S68" s="289">
        <f>IF(COUNTA(E68:F68)&lt;2,"",(IF(L68=TRUE,$L$3,IF(M68=TRUE,$M$3,IF(N68=TRUE,$N$3,IF(O68=TRUE,$O$3,IF(P68=TRUE,$P$3,IF(Q68=TRUE,$Q$3,IF(R68=TRUE,$R$3,0)))))))))</f>
        <v>0</v>
      </c>
      <c r="T68" s="290">
        <f>IF(COUNTA(E68:F68)&lt;2,"",(IF(L68=TRUE,6,IF(M68=TRUE,5,IF(N68=TRUE,4,IF(O68=TRUE,3,IF(P68=TRUE,2,IF(Q68=TRUE,1,IF(R68=TRUE,0,0)))))))))</f>
        <v>0</v>
      </c>
      <c r="U68" s="291">
        <f>T68*10+H68</f>
        <v>0</v>
      </c>
      <c r="V68" s="288" t="b">
        <f t="shared" si="254"/>
        <v>0</v>
      </c>
      <c r="W68" s="288" t="b">
        <f t="shared" si="255"/>
        <v>0</v>
      </c>
      <c r="X68" s="288" t="b">
        <f t="shared" si="256"/>
        <v>0</v>
      </c>
      <c r="Y68" s="288" t="b">
        <f t="shared" si="257"/>
        <v>0</v>
      </c>
      <c r="Z68" s="635" t="b">
        <f t="shared" si="258"/>
        <v>1</v>
      </c>
      <c r="AA68" s="640" t="str">
        <f>IF(COUNTA(E68:F68:H68)&lt;3,"",(IF(V68=TRUE,$V$3,IF(W68=TRUE,$W$3,IF(X68=TRUE,$X$3,IF(Y68=TRUE,$Y$3,"Non"))))))</f>
        <v>Non</v>
      </c>
      <c r="AB68" s="288" t="b">
        <f t="shared" si="259"/>
        <v>0</v>
      </c>
      <c r="AC68" s="288" t="b">
        <f t="shared" si="260"/>
        <v>0</v>
      </c>
      <c r="AD68" s="288" t="b">
        <f t="shared" si="261"/>
        <v>0</v>
      </c>
      <c r="AE68" s="288" t="b">
        <f t="shared" si="262"/>
        <v>0</v>
      </c>
      <c r="AF68" s="288" t="b">
        <f t="shared" si="263"/>
        <v>0</v>
      </c>
      <c r="AG68" s="179" t="str">
        <f>IF(COUNTA(E68:F68:H68)&lt;3,"",(IF(AB68=TRUE,$AB$3,IF(AC68=TRUE,$AC$3,IF(AD68=TRUE,$AD$3,IF(AE68=TRUE,$AE$3,IF(AF68=TRUE,$AF$3,"Aucune")))))))</f>
        <v>Aucune</v>
      </c>
      <c r="AH68" s="237" t="b">
        <f t="shared" si="35"/>
        <v>0</v>
      </c>
      <c r="AI68" s="237" t="b">
        <f t="shared" si="36"/>
        <v>0</v>
      </c>
      <c r="AJ68" s="237" t="b">
        <f t="shared" si="37"/>
        <v>0</v>
      </c>
      <c r="AK68" s="237" t="b">
        <f t="shared" si="38"/>
        <v>0</v>
      </c>
      <c r="AL68" s="237" t="b">
        <f t="shared" si="39"/>
        <v>0</v>
      </c>
      <c r="AM68" s="237" t="b">
        <f t="shared" si="40"/>
        <v>0</v>
      </c>
      <c r="AN68" s="237" t="b">
        <f t="shared" si="41"/>
        <v>0</v>
      </c>
      <c r="AO68" s="237" t="b">
        <f t="shared" si="42"/>
        <v>0</v>
      </c>
      <c r="AP68" s="237" t="b">
        <f t="shared" si="43"/>
        <v>0</v>
      </c>
      <c r="AQ68" s="237" t="b">
        <f t="shared" si="44"/>
        <v>0</v>
      </c>
      <c r="AR68" s="237" t="b">
        <f t="shared" si="45"/>
        <v>0</v>
      </c>
      <c r="AS68" s="237" t="b">
        <f t="shared" si="46"/>
        <v>0</v>
      </c>
      <c r="AT68" s="237" t="b">
        <f t="shared" si="47"/>
        <v>0</v>
      </c>
      <c r="AU68" s="237" t="b">
        <f t="shared" si="48"/>
        <v>0</v>
      </c>
      <c r="AV68" s="237" t="b">
        <f t="shared" si="49"/>
        <v>0</v>
      </c>
      <c r="AW68" s="237" t="b">
        <f t="shared" si="50"/>
        <v>0</v>
      </c>
      <c r="AX68" s="623" t="str">
        <f>IF(COUNTA(E68:F68:H68)&lt;3,"",(IF(AH68=TRUE,AH$3,IF(AI68=TRUE,AI$3,IF(AJ68=TRUE,AJ$3,IF(AK68=TRUE,AK$3,IF(AL68=TRUE,AL$3,IF(AM68=TRUE,AM$3,IF(AN68=TRUE,AN$3,IF(AO68=TRUE,AO$3,IF(AP68=TRUE,AP$3,IF(AQ68=TRUE,AQ$3,IF(AR68=TRUE,AR$3,IF(AS68=TRUE,AS$3,IF(AT68=TRUE,AT$3,IF(AU68=TRUE,AU$3,IF(AV68=TRUE,AV$3,IF(AW68=TRUE,AW$3,"Aucune"))))))))))))))))))</f>
        <v>Aucune</v>
      </c>
      <c r="AY68" s="580" t="b">
        <f>OR(U68=61,U68=62,U68=63,U68=51,U68=52,U68=53)</f>
        <v>0</v>
      </c>
      <c r="AZ68" s="288" t="b">
        <f>OR(U68=41,U68=42,U68=43,U68=31,U68=32,U68=33)</f>
        <v>0</v>
      </c>
      <c r="BA68" s="288" t="b">
        <f>OR(U68=21,U68=22,U68=23,U68=11,U68=12,U68=13)</f>
        <v>0</v>
      </c>
      <c r="BB68" s="179" t="str">
        <f>IF(COUNTA(E68:F68:H68)&lt;3,"",(IF(AY68=TRUE,$AY$3,IF(AZ68=TRUE,$AZ$3,IF(BA68=TRUE,$BA$3,"Aucune action requise")))))</f>
        <v>Aucune action requise</v>
      </c>
      <c r="BC68" s="288" t="b">
        <f>OR(U68=61,U68=51,U68=41,U68=31,U68=21)</f>
        <v>0</v>
      </c>
      <c r="BD68" s="288" t="b">
        <f>OR(U68=62,U68=52,U68=42,U68=32,U68=22,U68=63,U68=53)</f>
        <v>0</v>
      </c>
      <c r="BE68" s="288" t="b">
        <f>OR(U68=43,U68=33,U68=23,U68=34,U68=24)</f>
        <v>0</v>
      </c>
      <c r="BF68" s="288" t="b">
        <f>OR(U68=64,U68=54,U68=44)</f>
        <v>0</v>
      </c>
      <c r="BG68" s="179" t="str">
        <f>IF(COUNTA(E68:F68:H68)&lt;3,"",(IF(BC68=TRUE,$BC$3,IF(BD68=TRUE,$BD$3,IF(BE68=TRUE,$BE$3,IF(BF68=TRUE,$BF$3,"Aucun"))))))</f>
        <v>Aucun</v>
      </c>
      <c r="BH68" s="180">
        <f>G68</f>
        <v>0</v>
      </c>
      <c r="BI68" s="180">
        <f>'ODD 7'!AX9</f>
        <v>0</v>
      </c>
      <c r="BJ68" s="73"/>
      <c r="BK68" s="314"/>
      <c r="BL68" s="680">
        <f>I68</f>
        <v>0</v>
      </c>
      <c r="BM68" s="681">
        <f>D68</f>
        <v>0</v>
      </c>
      <c r="BR68" s="234">
        <f>IF(K68=0,1,0)</f>
        <v>1</v>
      </c>
      <c r="BS68" s="234">
        <f t="shared" si="245"/>
        <v>0</v>
      </c>
      <c r="BT68" s="234">
        <f t="shared" si="245"/>
        <v>0</v>
      </c>
      <c r="BU68" s="234">
        <f t="shared" si="245"/>
        <v>0</v>
      </c>
      <c r="BV68" s="234">
        <f t="shared" si="245"/>
        <v>0</v>
      </c>
      <c r="BW68" s="234">
        <f t="shared" si="245"/>
        <v>0</v>
      </c>
      <c r="BX68" s="234">
        <f t="shared" si="245"/>
        <v>0</v>
      </c>
      <c r="BY68" s="234">
        <f t="shared" si="245"/>
        <v>0</v>
      </c>
    </row>
    <row r="69" spans="1:77" s="233" customFormat="1" ht="114" customHeight="1">
      <c r="A69" s="226"/>
      <c r="B69" s="263" t="s">
        <v>185</v>
      </c>
      <c r="C69" s="168" t="s">
        <v>186</v>
      </c>
      <c r="D69" s="600">
        <f>'ODD 7'!D10</f>
        <v>0</v>
      </c>
      <c r="E69" s="195">
        <f>'ODD 7'!E10</f>
        <v>0</v>
      </c>
      <c r="F69" s="132">
        <f>'ODD 7'!F10</f>
        <v>0</v>
      </c>
      <c r="G69" s="132">
        <f>'ODD 7'!G10</f>
        <v>0</v>
      </c>
      <c r="H69" s="133">
        <f>'ODD 7'!H10</f>
        <v>0</v>
      </c>
      <c r="I69" s="133">
        <f>'ODD 7'!I10</f>
        <v>0</v>
      </c>
      <c r="J69" s="249">
        <f t="shared" si="246"/>
        <v>0</v>
      </c>
      <c r="K69" s="250">
        <f>E69*10+F69</f>
        <v>0</v>
      </c>
      <c r="L69" s="250" t="b">
        <f t="shared" si="247"/>
        <v>0</v>
      </c>
      <c r="M69" s="250" t="b">
        <f t="shared" si="248"/>
        <v>0</v>
      </c>
      <c r="N69" s="250" t="b">
        <f t="shared" si="249"/>
        <v>0</v>
      </c>
      <c r="O69" s="250" t="b">
        <f t="shared" si="250"/>
        <v>0</v>
      </c>
      <c r="P69" s="250" t="b">
        <f t="shared" si="251"/>
        <v>0</v>
      </c>
      <c r="Q69" s="250" t="b">
        <f t="shared" si="252"/>
        <v>0</v>
      </c>
      <c r="R69" s="250" t="b">
        <f t="shared" si="253"/>
        <v>0</v>
      </c>
      <c r="S69" s="251">
        <f>IF(COUNTA(E69:F69)&lt;2,"",(IF(L69=TRUE,$L$3,IF(M69=TRUE,$M$3,IF(N69=TRUE,$N$3,IF(O69=TRUE,$O$3,IF(P69=TRUE,$P$3,IF(Q69=TRUE,$Q$3,IF(R69=TRUE,$R$3,0)))))))))</f>
        <v>0</v>
      </c>
      <c r="T69" s="252">
        <f>IF(COUNTA(E69:F69)&lt;2,"",(IF(L69=TRUE,6,IF(M69=TRUE,5,IF(N69=TRUE,4,IF(O69=TRUE,3,IF(P69=TRUE,2,IF(Q69=TRUE,1,IF(R69=TRUE,0,0)))))))))</f>
        <v>0</v>
      </c>
      <c r="U69" s="253">
        <f>T69*10+H69</f>
        <v>0</v>
      </c>
      <c r="V69" s="250" t="b">
        <f t="shared" si="254"/>
        <v>0</v>
      </c>
      <c r="W69" s="250" t="b">
        <f t="shared" si="255"/>
        <v>0</v>
      </c>
      <c r="X69" s="250" t="b">
        <f t="shared" si="256"/>
        <v>0</v>
      </c>
      <c r="Y69" s="250" t="b">
        <f t="shared" si="257"/>
        <v>0</v>
      </c>
      <c r="Z69" s="636" t="b">
        <f t="shared" si="258"/>
        <v>1</v>
      </c>
      <c r="AA69" s="641" t="str">
        <f>IF(COUNTA(E69:F69:H69)&lt;3,"",(IF(V69=TRUE,$V$3,IF(W69=TRUE,$W$3,IF(X69=TRUE,$X$3,IF(Y69=TRUE,$Y$3,"Non"))))))</f>
        <v>Non</v>
      </c>
      <c r="AB69" s="250" t="b">
        <f t="shared" si="259"/>
        <v>0</v>
      </c>
      <c r="AC69" s="250" t="b">
        <f t="shared" si="260"/>
        <v>0</v>
      </c>
      <c r="AD69" s="250" t="b">
        <f t="shared" si="261"/>
        <v>0</v>
      </c>
      <c r="AE69" s="250" t="b">
        <f t="shared" si="262"/>
        <v>0</v>
      </c>
      <c r="AF69" s="250" t="b">
        <f t="shared" si="263"/>
        <v>0</v>
      </c>
      <c r="AG69" s="134" t="str">
        <f>IF(COUNTA(E69:F69:H69)&lt;3,"",(IF(AB69=TRUE,$AB$3,IF(AC69=TRUE,$AC$3,IF(AD69=TRUE,$AD$3,IF(AE69=TRUE,$AE$3,IF(AF69=TRUE,$AF$3,"Aucune")))))))</f>
        <v>Aucune</v>
      </c>
      <c r="AH69" s="237" t="b">
        <f t="shared" si="35"/>
        <v>0</v>
      </c>
      <c r="AI69" s="237" t="b">
        <f t="shared" si="36"/>
        <v>0</v>
      </c>
      <c r="AJ69" s="237" t="b">
        <f t="shared" si="37"/>
        <v>0</v>
      </c>
      <c r="AK69" s="237" t="b">
        <f t="shared" si="38"/>
        <v>0</v>
      </c>
      <c r="AL69" s="237" t="b">
        <f t="shared" si="39"/>
        <v>0</v>
      </c>
      <c r="AM69" s="237" t="b">
        <f t="shared" si="40"/>
        <v>0</v>
      </c>
      <c r="AN69" s="237" t="b">
        <f t="shared" si="41"/>
        <v>0</v>
      </c>
      <c r="AO69" s="237" t="b">
        <f t="shared" si="42"/>
        <v>0</v>
      </c>
      <c r="AP69" s="237" t="b">
        <f t="shared" si="43"/>
        <v>0</v>
      </c>
      <c r="AQ69" s="237" t="b">
        <f t="shared" si="44"/>
        <v>0</v>
      </c>
      <c r="AR69" s="237" t="b">
        <f t="shared" si="45"/>
        <v>0</v>
      </c>
      <c r="AS69" s="237" t="b">
        <f t="shared" si="46"/>
        <v>0</v>
      </c>
      <c r="AT69" s="237" t="b">
        <f t="shared" si="47"/>
        <v>0</v>
      </c>
      <c r="AU69" s="237" t="b">
        <f t="shared" si="48"/>
        <v>0</v>
      </c>
      <c r="AV69" s="237" t="b">
        <f t="shared" si="49"/>
        <v>0</v>
      </c>
      <c r="AW69" s="237" t="b">
        <f t="shared" si="50"/>
        <v>0</v>
      </c>
      <c r="AX69" s="567" t="str">
        <f>IF(COUNTA(E69:F69:H69)&lt;3,"",(IF(AH69=TRUE,AH$3,IF(AI69=TRUE,AI$3,IF(AJ69=TRUE,AJ$3,IF(AK69=TRUE,AK$3,IF(AL69=TRUE,AL$3,IF(AM69=TRUE,AM$3,IF(AN69=TRUE,AN$3,IF(AO69=TRUE,AO$3,IF(AP69=TRUE,AP$3,IF(AQ69=TRUE,AQ$3,IF(AR69=TRUE,AR$3,IF(AS69=TRUE,AS$3,IF(AT69=TRUE,AT$3,IF(AU69=TRUE,AU$3,IF(AV69=TRUE,AV$3,IF(AW69=TRUE,AW$3,"Aucune"))))))))))))))))))</f>
        <v>Aucune</v>
      </c>
      <c r="AY69" s="563" t="b">
        <f>OR(U69=61,U69=62,U69=63,U69=51,U69=52,U69=53)</f>
        <v>0</v>
      </c>
      <c r="AZ69" s="250" t="b">
        <f>OR(U69=41,U69=42,U69=43,U69=31,U69=32,U69=33)</f>
        <v>0</v>
      </c>
      <c r="BA69" s="250" t="b">
        <f>OR(U69=21,U69=22,U69=23,U69=11,U69=12,U69=13)</f>
        <v>0</v>
      </c>
      <c r="BB69" s="134" t="str">
        <f>IF(COUNTA(E69:F69:H69)&lt;3,"",(IF(AY69=TRUE,$AY$3,IF(AZ69=TRUE,$AZ$3,IF(BA69=TRUE,$BA$3,"Aucune action requise")))))</f>
        <v>Aucune action requise</v>
      </c>
      <c r="BC69" s="250" t="b">
        <f>OR(U69=61,U69=51,U69=41,U69=31,U69=21)</f>
        <v>0</v>
      </c>
      <c r="BD69" s="250" t="b">
        <f>OR(U69=62,U69=52,U69=42,U69=32,U69=22,U69=63,U69=53)</f>
        <v>0</v>
      </c>
      <c r="BE69" s="250" t="b">
        <f>OR(U69=43,U69=33,U69=23,U69=34,U69=24)</f>
        <v>0</v>
      </c>
      <c r="BF69" s="250" t="b">
        <f>OR(U69=64,U69=54,U69=44)</f>
        <v>0</v>
      </c>
      <c r="BG69" s="134" t="str">
        <f>IF(COUNTA(E69:F69:H69)&lt;3,"",(IF(BC69=TRUE,$BC$3,IF(BD69=TRUE,$BD$3,IF(BE69=TRUE,$BE$3,IF(BF69=TRUE,$BF$3,"Aucun"))))))</f>
        <v>Aucun</v>
      </c>
      <c r="BH69" s="135">
        <f>G69</f>
        <v>0</v>
      </c>
      <c r="BI69" s="135">
        <f>'ODD 7'!AX10</f>
        <v>0</v>
      </c>
      <c r="BJ69" s="36"/>
      <c r="BK69" s="308"/>
      <c r="BL69" s="684">
        <f>I69</f>
        <v>0</v>
      </c>
      <c r="BM69" s="685">
        <f>D69</f>
        <v>0</v>
      </c>
      <c r="BR69" s="234">
        <f>IF(K69=0,1,0)</f>
        <v>1</v>
      </c>
      <c r="BS69" s="234">
        <f t="shared" si="245"/>
        <v>0</v>
      </c>
      <c r="BT69" s="234">
        <f t="shared" si="245"/>
        <v>0</v>
      </c>
      <c r="BU69" s="234">
        <f t="shared" si="245"/>
        <v>0</v>
      </c>
      <c r="BV69" s="234">
        <f t="shared" si="245"/>
        <v>0</v>
      </c>
      <c r="BW69" s="234">
        <f t="shared" si="245"/>
        <v>0</v>
      </c>
      <c r="BX69" s="234">
        <f t="shared" si="245"/>
        <v>0</v>
      </c>
      <c r="BY69" s="234">
        <f t="shared" si="245"/>
        <v>0</v>
      </c>
    </row>
    <row r="70" spans="1:77" s="233" customFormat="1" ht="114" customHeight="1" thickBot="1">
      <c r="A70" s="226"/>
      <c r="B70" s="262" t="s">
        <v>187</v>
      </c>
      <c r="C70" s="340" t="s">
        <v>188</v>
      </c>
      <c r="D70" s="582">
        <f>'ODD 7'!D11</f>
        <v>0</v>
      </c>
      <c r="E70" s="183">
        <f>'ODD 7'!E11</f>
        <v>0</v>
      </c>
      <c r="F70" s="148">
        <f>'ODD 7'!F11</f>
        <v>0</v>
      </c>
      <c r="G70" s="148">
        <f>'ODD 7'!G11</f>
        <v>0</v>
      </c>
      <c r="H70" s="149">
        <f>'ODD 7'!H11</f>
        <v>0</v>
      </c>
      <c r="I70" s="149">
        <f>'ODD 7'!I11</f>
        <v>0</v>
      </c>
      <c r="J70" s="269">
        <f t="shared" si="246"/>
        <v>0</v>
      </c>
      <c r="K70" s="270">
        <f>E70*10+F70</f>
        <v>0</v>
      </c>
      <c r="L70" s="270" t="b">
        <f t="shared" si="247"/>
        <v>0</v>
      </c>
      <c r="M70" s="270" t="b">
        <f t="shared" si="248"/>
        <v>0</v>
      </c>
      <c r="N70" s="270" t="b">
        <f t="shared" si="249"/>
        <v>0</v>
      </c>
      <c r="O70" s="270" t="b">
        <f t="shared" si="250"/>
        <v>0</v>
      </c>
      <c r="P70" s="270" t="b">
        <f t="shared" si="251"/>
        <v>0</v>
      </c>
      <c r="Q70" s="270" t="b">
        <f t="shared" si="252"/>
        <v>0</v>
      </c>
      <c r="R70" s="270" t="b">
        <f t="shared" si="253"/>
        <v>0</v>
      </c>
      <c r="S70" s="271">
        <f>IF(COUNTA(E70:F70)&lt;2,"",(IF(L70=TRUE,$L$3,IF(M70=TRUE,$M$3,IF(N70=TRUE,$N$3,IF(O70=TRUE,$O$3,IF(P70=TRUE,$P$3,IF(Q70=TRUE,$Q$3,IF(R70=TRUE,$R$3,0)))))))))</f>
        <v>0</v>
      </c>
      <c r="T70" s="272">
        <f>IF(COUNTA(E70:F70)&lt;2,"",(IF(L70=TRUE,6,IF(M70=TRUE,5,IF(N70=TRUE,4,IF(O70=TRUE,3,IF(P70=TRUE,2,IF(Q70=TRUE,1,IF(R70=TRUE,0,0)))))))))</f>
        <v>0</v>
      </c>
      <c r="U70" s="273">
        <f>T70*10+H70</f>
        <v>0</v>
      </c>
      <c r="V70" s="270" t="b">
        <f t="shared" si="254"/>
        <v>0</v>
      </c>
      <c r="W70" s="270" t="b">
        <f t="shared" si="255"/>
        <v>0</v>
      </c>
      <c r="X70" s="270" t="b">
        <f t="shared" si="256"/>
        <v>0</v>
      </c>
      <c r="Y70" s="270" t="b">
        <f t="shared" si="257"/>
        <v>0</v>
      </c>
      <c r="Z70" s="637" t="b">
        <f t="shared" si="258"/>
        <v>1</v>
      </c>
      <c r="AA70" s="642" t="str">
        <f>IF(COUNTA(E70:F70:H70)&lt;3,"",(IF(V70=TRUE,$V$3,IF(W70=TRUE,$W$3,IF(X70=TRUE,$X$3,IF(Y70=TRUE,$Y$3,"Non"))))))</f>
        <v>Non</v>
      </c>
      <c r="AB70" s="270" t="b">
        <f t="shared" si="259"/>
        <v>0</v>
      </c>
      <c r="AC70" s="270" t="b">
        <f t="shared" si="260"/>
        <v>0</v>
      </c>
      <c r="AD70" s="270" t="b">
        <f t="shared" si="261"/>
        <v>0</v>
      </c>
      <c r="AE70" s="270" t="b">
        <f t="shared" si="262"/>
        <v>0</v>
      </c>
      <c r="AF70" s="270" t="b">
        <f t="shared" si="263"/>
        <v>0</v>
      </c>
      <c r="AG70" s="150" t="str">
        <f>IF(COUNTA(E70:F70:H70)&lt;3,"",(IF(AB70=TRUE,$AB$3,IF(AC70=TRUE,$AC$3,IF(AD70=TRUE,$AD$3,IF(AE70=TRUE,$AE$3,IF(AF70=TRUE,$AF$3,"Aucune")))))))</f>
        <v>Aucune</v>
      </c>
      <c r="AH70" s="237" t="b">
        <f t="shared" si="35"/>
        <v>0</v>
      </c>
      <c r="AI70" s="237" t="b">
        <f t="shared" si="36"/>
        <v>0</v>
      </c>
      <c r="AJ70" s="237" t="b">
        <f t="shared" si="37"/>
        <v>0</v>
      </c>
      <c r="AK70" s="237" t="b">
        <f t="shared" si="38"/>
        <v>0</v>
      </c>
      <c r="AL70" s="237" t="b">
        <f t="shared" si="39"/>
        <v>0</v>
      </c>
      <c r="AM70" s="237" t="b">
        <f t="shared" si="40"/>
        <v>0</v>
      </c>
      <c r="AN70" s="237" t="b">
        <f t="shared" si="41"/>
        <v>0</v>
      </c>
      <c r="AO70" s="237" t="b">
        <f t="shared" si="42"/>
        <v>0</v>
      </c>
      <c r="AP70" s="237" t="b">
        <f t="shared" si="43"/>
        <v>0</v>
      </c>
      <c r="AQ70" s="237" t="b">
        <f t="shared" si="44"/>
        <v>0</v>
      </c>
      <c r="AR70" s="237" t="b">
        <f t="shared" si="45"/>
        <v>0</v>
      </c>
      <c r="AS70" s="237" t="b">
        <f t="shared" si="46"/>
        <v>0</v>
      </c>
      <c r="AT70" s="237" t="b">
        <f t="shared" si="47"/>
        <v>0</v>
      </c>
      <c r="AU70" s="237" t="b">
        <f t="shared" si="48"/>
        <v>0</v>
      </c>
      <c r="AV70" s="237" t="b">
        <f t="shared" si="49"/>
        <v>0</v>
      </c>
      <c r="AW70" s="237" t="b">
        <f t="shared" si="50"/>
        <v>0</v>
      </c>
      <c r="AX70" s="567" t="str">
        <f>IF(COUNTA(E70:F70:H70)&lt;3,"",(IF(AH70=TRUE,AH$3,IF(AI70=TRUE,AI$3,IF(AJ70=TRUE,AJ$3,IF(AK70=TRUE,AK$3,IF(AL70=TRUE,AL$3,IF(AM70=TRUE,AM$3,IF(AN70=TRUE,AN$3,IF(AO70=TRUE,AO$3,IF(AP70=TRUE,AP$3,IF(AQ70=TRUE,AQ$3,IF(AR70=TRUE,AR$3,IF(AS70=TRUE,AS$3,IF(AT70=TRUE,AT$3,IF(AU70=TRUE,AU$3,IF(AV70=TRUE,AV$3,IF(AW70=TRUE,AW$3,"Aucune"))))))))))))))))))</f>
        <v>Aucune</v>
      </c>
      <c r="AY70" s="562" t="b">
        <f>OR(U70=61,U70=62,U70=63,U70=51,U70=52,U70=53)</f>
        <v>0</v>
      </c>
      <c r="AZ70" s="256" t="b">
        <f>OR(U70=41,U70=42,U70=43,U70=31,U70=32,U70=33)</f>
        <v>0</v>
      </c>
      <c r="BA70" s="256" t="b">
        <f>OR(U70=21,U70=22,U70=23,U70=11,U70=12,U70=13)</f>
        <v>0</v>
      </c>
      <c r="BB70" s="140" t="str">
        <f>IF(COUNTA(E70:F70:H70)&lt;3,"",(IF(AY70=TRUE,$AY$3,IF(AZ70=TRUE,$AZ$3,IF(BA70=TRUE,$BA$3,"Aucune action requise")))))</f>
        <v>Aucune action requise</v>
      </c>
      <c r="BC70" s="256" t="b">
        <f>OR(U70=61,U70=51,U70=41,U70=31,U70=21)</f>
        <v>0</v>
      </c>
      <c r="BD70" s="256" t="b">
        <f>OR(U70=62,U70=52,U70=42,U70=32,U70=22,U70=63,U70=53)</f>
        <v>0</v>
      </c>
      <c r="BE70" s="256" t="b">
        <f>OR(U70=43,U70=33,U70=23,U70=34,U70=24)</f>
        <v>0</v>
      </c>
      <c r="BF70" s="256" t="b">
        <f>OR(U70=64,U70=54,U70=44)</f>
        <v>0</v>
      </c>
      <c r="BG70" s="140" t="str">
        <f>IF(COUNTA(E70:F70:H70)&lt;3,"",(IF(BC70=TRUE,$BC$3,IF(BD70=TRUE,$BD$3,IF(BE70=TRUE,$BE$3,IF(BF70=TRUE,$BF$3,"Aucun"))))))</f>
        <v>Aucun</v>
      </c>
      <c r="BH70" s="141">
        <f>G70</f>
        <v>0</v>
      </c>
      <c r="BI70" s="141">
        <f>'ODD 7'!AX11</f>
        <v>0</v>
      </c>
      <c r="BJ70" s="35"/>
      <c r="BK70" s="309"/>
      <c r="BL70" s="668">
        <f>I70</f>
        <v>0</v>
      </c>
      <c r="BM70" s="669">
        <f>D70</f>
        <v>0</v>
      </c>
      <c r="BR70" s="234">
        <f>IF(K70=0,1,0)</f>
        <v>1</v>
      </c>
      <c r="BS70" s="234">
        <f t="shared" si="245"/>
        <v>0</v>
      </c>
      <c r="BT70" s="234">
        <f t="shared" si="245"/>
        <v>0</v>
      </c>
      <c r="BU70" s="234">
        <f t="shared" si="245"/>
        <v>0</v>
      </c>
      <c r="BV70" s="234">
        <f t="shared" si="245"/>
        <v>0</v>
      </c>
      <c r="BW70" s="234">
        <f t="shared" si="245"/>
        <v>0</v>
      </c>
      <c r="BX70" s="234">
        <f t="shared" si="245"/>
        <v>0</v>
      </c>
      <c r="BY70" s="234">
        <f t="shared" si="245"/>
        <v>0</v>
      </c>
    </row>
    <row r="71" spans="1:77" s="224" customFormat="1" ht="30.75" customHeight="1" thickBot="1">
      <c r="A71" s="223"/>
      <c r="B71" s="770" t="str">
        <f>'ODD 8'!B2:C2</f>
        <v xml:space="preserve">ODD 8  -   Promouvoir une croissance économique soutenue, partagée et durable, le plein emploi productif et un travail décent pour tous </v>
      </c>
      <c r="C71" s="771"/>
      <c r="D71" s="771"/>
      <c r="E71" s="771"/>
      <c r="F71" s="771"/>
      <c r="G71" s="771"/>
      <c r="H71" s="771"/>
      <c r="I71" s="771"/>
      <c r="J71" s="771"/>
      <c r="K71" s="771"/>
      <c r="L71" s="771"/>
      <c r="M71" s="771"/>
      <c r="N71" s="771"/>
      <c r="O71" s="771"/>
      <c r="P71" s="771"/>
      <c r="Q71" s="771"/>
      <c r="R71" s="771"/>
      <c r="S71" s="771"/>
      <c r="T71" s="771"/>
      <c r="U71" s="771"/>
      <c r="V71" s="771"/>
      <c r="W71" s="771"/>
      <c r="X71" s="771"/>
      <c r="Y71" s="771"/>
      <c r="Z71" s="771"/>
      <c r="AA71" s="771"/>
      <c r="AB71" s="771"/>
      <c r="AC71" s="771"/>
      <c r="AD71" s="771"/>
      <c r="AE71" s="771"/>
      <c r="AF71" s="771"/>
      <c r="AG71" s="771"/>
      <c r="AH71" s="771"/>
      <c r="AI71" s="771"/>
      <c r="AJ71" s="771"/>
      <c r="AK71" s="771"/>
      <c r="AL71" s="771"/>
      <c r="AM71" s="771"/>
      <c r="AN71" s="771"/>
      <c r="AO71" s="771"/>
      <c r="AP71" s="771"/>
      <c r="AQ71" s="771"/>
      <c r="AR71" s="771"/>
      <c r="AS71" s="771"/>
      <c r="AT71" s="771"/>
      <c r="AU71" s="771"/>
      <c r="AV71" s="771"/>
      <c r="AW71" s="771"/>
      <c r="AX71" s="771"/>
      <c r="AY71" s="771"/>
      <c r="AZ71" s="771"/>
      <c r="BA71" s="771"/>
      <c r="BB71" s="771"/>
      <c r="BC71" s="771"/>
      <c r="BD71" s="771"/>
      <c r="BE71" s="771"/>
      <c r="BF71" s="771"/>
      <c r="BG71" s="771"/>
      <c r="BH71" s="771"/>
      <c r="BI71" s="771"/>
      <c r="BJ71" s="771"/>
      <c r="BK71" s="771"/>
      <c r="BL71" s="771"/>
      <c r="BM71" s="774"/>
      <c r="BO71" s="224" t="str">
        <f>B71</f>
        <v xml:space="preserve">ODD 8  -   Promouvoir une croissance économique soutenue, partagée et durable, le plein emploi productif et un travail décent pour tous </v>
      </c>
      <c r="BP71" s="224">
        <v>12</v>
      </c>
      <c r="BQ71" s="224">
        <f>BP71-BR71</f>
        <v>0</v>
      </c>
      <c r="BR71" s="225">
        <f>SUM(BR72:BR83)</f>
        <v>12</v>
      </c>
      <c r="BS71" s="225">
        <f t="shared" ref="BS71:BY71" si="264">SUM(BS72:BS83)</f>
        <v>0</v>
      </c>
      <c r="BT71" s="225">
        <f t="shared" si="264"/>
        <v>0</v>
      </c>
      <c r="BU71" s="225">
        <f t="shared" si="264"/>
        <v>0</v>
      </c>
      <c r="BV71" s="225">
        <f t="shared" si="264"/>
        <v>0</v>
      </c>
      <c r="BW71" s="225">
        <f t="shared" si="264"/>
        <v>0</v>
      </c>
      <c r="BX71" s="225">
        <f t="shared" si="264"/>
        <v>0</v>
      </c>
      <c r="BY71" s="225">
        <f t="shared" si="264"/>
        <v>0</v>
      </c>
    </row>
    <row r="72" spans="1:77" s="233" customFormat="1" ht="114" customHeight="1">
      <c r="A72" s="226"/>
      <c r="B72" s="318" t="s">
        <v>190</v>
      </c>
      <c r="C72" s="342" t="s">
        <v>191</v>
      </c>
      <c r="D72" s="601">
        <f>'ODD 8'!D7</f>
        <v>0</v>
      </c>
      <c r="E72" s="195">
        <f>'ODD 8'!E7</f>
        <v>0</v>
      </c>
      <c r="F72" s="132">
        <f>'ODD 8'!F7</f>
        <v>0</v>
      </c>
      <c r="G72" s="132">
        <f>'ODD 8'!G7</f>
        <v>0</v>
      </c>
      <c r="H72" s="133">
        <f>'ODD 8'!H7</f>
        <v>0</v>
      </c>
      <c r="I72" s="133">
        <f>'ODD 8'!I7</f>
        <v>0</v>
      </c>
      <c r="J72" s="249">
        <f>S72</f>
        <v>0</v>
      </c>
      <c r="K72" s="250">
        <f t="shared" ref="K72:K83" si="265">E72*10+F72</f>
        <v>0</v>
      </c>
      <c r="L72" s="250" t="b">
        <f>OR(K72=31)</f>
        <v>0</v>
      </c>
      <c r="M72" s="250" t="b">
        <f>OR(K72=21,K72=32)</f>
        <v>0</v>
      </c>
      <c r="N72" s="250" t="b">
        <f>OR(K72=22,K72=33)</f>
        <v>0</v>
      </c>
      <c r="O72" s="250" t="b">
        <f>OR(K72=11,K72=12)</f>
        <v>0</v>
      </c>
      <c r="P72" s="250" t="b">
        <f>OR(K72=23,K72=34)</f>
        <v>0</v>
      </c>
      <c r="Q72" s="250" t="b">
        <f>OR(K72=13,K72=14,K72=24)</f>
        <v>0</v>
      </c>
      <c r="R72" s="250" t="b">
        <f>OR(K72=1,K72=2,K72=3,K72=4)</f>
        <v>0</v>
      </c>
      <c r="S72" s="251">
        <f t="shared" ref="S72:S83" si="266">IF(COUNTA(E72:F72)&lt;2,"",(IF(L72=TRUE,$L$3,IF(M72=TRUE,$M$3,IF(N72=TRUE,$N$3,IF(O72=TRUE,$O$3,IF(P72=TRUE,$P$3,IF(Q72=TRUE,$Q$3,IF(R72=TRUE,$R$3,0)))))))))</f>
        <v>0</v>
      </c>
      <c r="T72" s="252">
        <f t="shared" ref="T72:T83" si="267">IF(COUNTA(E72:F72)&lt;2,"",(IF(L72=TRUE,6,IF(M72=TRUE,5,IF(N72=TRUE,4,IF(O72=TRUE,3,IF(P72=TRUE,2,IF(Q72=TRUE,1,IF(R72=TRUE,0,0)))))))))</f>
        <v>0</v>
      </c>
      <c r="U72" s="253">
        <f t="shared" ref="U72:U83" si="268">T72*10+H72</f>
        <v>0</v>
      </c>
      <c r="V72" s="250" t="b">
        <f>OR(U72=61,U72=62,U72=63)</f>
        <v>0</v>
      </c>
      <c r="W72" s="250" t="b">
        <f>OR(U72=51,U72=52)</f>
        <v>0</v>
      </c>
      <c r="X72" s="250" t="b">
        <f>OR(U72=31,U72=41,U72=42,U72=53)</f>
        <v>0</v>
      </c>
      <c r="Y72" s="250" t="b">
        <f>OR(U72=21,U72=32)</f>
        <v>0</v>
      </c>
      <c r="Z72" s="636" t="b">
        <f>AND(V72=FALSE,W72=FALSE,X72=FALSE,Y72=FALSE)</f>
        <v>1</v>
      </c>
      <c r="AA72" s="641" t="str">
        <f>IF(COUNTA(E72:F72:H72)&lt;3,"",(IF(V72=TRUE,$V$3,IF(W72=TRUE,$W$3,IF(X72=TRUE,$X$3,IF(Y72=TRUE,$Y$3,"Non"))))))</f>
        <v>Non</v>
      </c>
      <c r="AB72" s="250" t="b">
        <f>OR(U72=61,U72=62,U72=51,U72=52)</f>
        <v>0</v>
      </c>
      <c r="AC72" s="250" t="b">
        <f>OR(U72=41,U72=42)</f>
        <v>0</v>
      </c>
      <c r="AD72" s="250" t="b">
        <f>OR(U72=31,U72=32,U72=63,U72=64,U72=53,U72=54,)</f>
        <v>0</v>
      </c>
      <c r="AE72" s="250" t="b">
        <f>OR(U72=21,U72=22,)</f>
        <v>0</v>
      </c>
      <c r="AF72" s="250" t="b">
        <f>OR(U72=11,U72=12,U72=13,U72=23,)</f>
        <v>0</v>
      </c>
      <c r="AG72" s="134" t="str">
        <f>IF(COUNTA(E72:F72:H72)&lt;3,"",(IF(AB72=TRUE,$AB$3,IF(AC72=TRUE,$AC$3,IF(AD72=TRUE,$AD$3,IF(AE72=TRUE,$AE$3,IF(AF72=TRUE,$AF$3,"Aucune")))))))</f>
        <v>Aucune</v>
      </c>
      <c r="AH72" s="237" t="b">
        <f t="shared" si="35"/>
        <v>0</v>
      </c>
      <c r="AI72" s="237" t="b">
        <f t="shared" si="36"/>
        <v>0</v>
      </c>
      <c r="AJ72" s="237" t="b">
        <f t="shared" si="37"/>
        <v>0</v>
      </c>
      <c r="AK72" s="237" t="b">
        <f t="shared" si="38"/>
        <v>0</v>
      </c>
      <c r="AL72" s="237" t="b">
        <f t="shared" si="39"/>
        <v>0</v>
      </c>
      <c r="AM72" s="237" t="b">
        <f t="shared" si="40"/>
        <v>0</v>
      </c>
      <c r="AN72" s="237" t="b">
        <f t="shared" si="41"/>
        <v>0</v>
      </c>
      <c r="AO72" s="237" t="b">
        <f t="shared" si="42"/>
        <v>0</v>
      </c>
      <c r="AP72" s="237" t="b">
        <f t="shared" si="43"/>
        <v>0</v>
      </c>
      <c r="AQ72" s="237" t="b">
        <f t="shared" si="44"/>
        <v>0</v>
      </c>
      <c r="AR72" s="237" t="b">
        <f t="shared" si="45"/>
        <v>0</v>
      </c>
      <c r="AS72" s="237" t="b">
        <f t="shared" si="46"/>
        <v>0</v>
      </c>
      <c r="AT72" s="237" t="b">
        <f t="shared" si="47"/>
        <v>0</v>
      </c>
      <c r="AU72" s="237" t="b">
        <f t="shared" si="48"/>
        <v>0</v>
      </c>
      <c r="AV72" s="237" t="b">
        <f t="shared" si="49"/>
        <v>0</v>
      </c>
      <c r="AW72" s="237" t="b">
        <f t="shared" si="50"/>
        <v>0</v>
      </c>
      <c r="AX72" s="623" t="str">
        <f>IF(COUNTA(E72:F72:H72)&lt;3,"",(IF(AH72=TRUE,AH$3,IF(AI72=TRUE,AI$3,IF(AJ72=TRUE,AJ$3,IF(AK72=TRUE,AK$3,IF(AL72=TRUE,AL$3,IF(AM72=TRUE,AM$3,IF(AN72=TRUE,AN$3,IF(AO72=TRUE,AO$3,IF(AP72=TRUE,AP$3,IF(AQ72=TRUE,AQ$3,IF(AR72=TRUE,AR$3,IF(AS72=TRUE,AS$3,IF(AT72=TRUE,AT$3,IF(AU72=TRUE,AU$3,IF(AV72=TRUE,AV$3,IF(AW72=TRUE,AW$3,"Aucune"))))))))))))))))))</f>
        <v>Aucune</v>
      </c>
      <c r="AY72" s="605" t="b">
        <f t="shared" ref="AY72:AY83" si="269">OR(U72=61,U72=62,U72=63,U72=51,U72=52,U72=53)</f>
        <v>0</v>
      </c>
      <c r="AZ72" s="324" t="b">
        <f t="shared" ref="AZ72:AZ83" si="270">OR(U72=41,U72=42,U72=43,U72=31,U72=32,U72=33)</f>
        <v>0</v>
      </c>
      <c r="BA72" s="324" t="b">
        <f t="shared" ref="BA72:BA83" si="271">OR(U72=21,U72=22,U72=23,U72=11,U72=12,U72=13)</f>
        <v>0</v>
      </c>
      <c r="BB72" s="328" t="str">
        <f>IF(COUNTA(E72:F72:H72)&lt;3,"",(IF(AY72=TRUE,$AY$3,IF(AZ72=TRUE,$AZ$3,IF(BA72=TRUE,$BA$3,"Aucune action requise")))))</f>
        <v>Aucune action requise</v>
      </c>
      <c r="BC72" s="324" t="b">
        <f t="shared" ref="BC72:BC83" si="272">OR(U72=61,U72=51,U72=41,U72=31,U72=21)</f>
        <v>0</v>
      </c>
      <c r="BD72" s="324" t="b">
        <f t="shared" ref="BD72:BD83" si="273">OR(U72=62,U72=52,U72=42,U72=32,U72=22,U72=63,U72=53)</f>
        <v>0</v>
      </c>
      <c r="BE72" s="324" t="b">
        <f t="shared" ref="BE72:BE83" si="274">OR(U72=43,U72=33,U72=23,U72=34,U72=24)</f>
        <v>0</v>
      </c>
      <c r="BF72" s="324" t="b">
        <f t="shared" ref="BF72:BF83" si="275">OR(U72=64,U72=54,U72=44)</f>
        <v>0</v>
      </c>
      <c r="BG72" s="328" t="str">
        <f>IF(COUNTA(E72:F72:H72)&lt;3,"",(IF(BC72=TRUE,$BC$3,IF(BD72=TRUE,$BD$3,IF(BE72=TRUE,$BE$3,IF(BF72=TRUE,$BF$3,"Aucun"))))))</f>
        <v>Aucun</v>
      </c>
      <c r="BH72" s="329">
        <f t="shared" ref="BH72:BH83" si="276">G72</f>
        <v>0</v>
      </c>
      <c r="BI72" s="329">
        <f>'ODD 8'!AX7</f>
        <v>0</v>
      </c>
      <c r="BJ72" s="330"/>
      <c r="BK72" s="331"/>
      <c r="BL72" s="666">
        <f t="shared" ref="BL72:BL83" si="277">I72</f>
        <v>0</v>
      </c>
      <c r="BM72" s="667">
        <f t="shared" ref="BM72:BM83" si="278">D72</f>
        <v>0</v>
      </c>
      <c r="BR72" s="234">
        <f t="shared" ref="BR72:BR83" si="279">IF(K72=0,1,0)</f>
        <v>1</v>
      </c>
      <c r="BS72" s="234">
        <f t="shared" ref="BS72:BS83" si="280">IF(L72=TRUE,1,0)</f>
        <v>0</v>
      </c>
      <c r="BT72" s="234">
        <f t="shared" ref="BT72:BT83" si="281">IF(M72=TRUE,1,0)</f>
        <v>0</v>
      </c>
      <c r="BU72" s="234">
        <f t="shared" ref="BU72:BU83" si="282">IF(N72=TRUE,1,0)</f>
        <v>0</v>
      </c>
      <c r="BV72" s="234">
        <f t="shared" ref="BV72:BV83" si="283">IF(O72=TRUE,1,0)</f>
        <v>0</v>
      </c>
      <c r="BW72" s="234">
        <f t="shared" ref="BW72:BW83" si="284">IF(P72=TRUE,1,0)</f>
        <v>0</v>
      </c>
      <c r="BX72" s="234">
        <f t="shared" ref="BX72:BX83" si="285">IF(Q72=TRUE,1,0)</f>
        <v>0</v>
      </c>
      <c r="BY72" s="234">
        <f t="shared" ref="BY72:BY83" si="286">IF(R72=TRUE,1,0)</f>
        <v>0</v>
      </c>
    </row>
    <row r="73" spans="1:77" s="233" customFormat="1" ht="114" customHeight="1">
      <c r="A73" s="226"/>
      <c r="B73" s="369" t="s">
        <v>192</v>
      </c>
      <c r="C73" s="372" t="s">
        <v>193</v>
      </c>
      <c r="D73" s="595">
        <f>'ODD 8'!D8</f>
        <v>0</v>
      </c>
      <c r="E73" s="378">
        <f>'ODD 8'!E8</f>
        <v>0</v>
      </c>
      <c r="F73" s="373">
        <f>'ODD 8'!F8</f>
        <v>0</v>
      </c>
      <c r="G73" s="373">
        <f>'ODD 8'!G8</f>
        <v>0</v>
      </c>
      <c r="H73" s="374">
        <f>'ODD 8'!H8</f>
        <v>0</v>
      </c>
      <c r="I73" s="374">
        <f>'ODD 8'!I8</f>
        <v>0</v>
      </c>
      <c r="J73" s="361">
        <f t="shared" ref="J73:J83" si="287">S73</f>
        <v>0</v>
      </c>
      <c r="K73" s="362">
        <f t="shared" si="265"/>
        <v>0</v>
      </c>
      <c r="L73" s="362" t="b">
        <f t="shared" ref="L73:L83" si="288">OR(K73=31)</f>
        <v>0</v>
      </c>
      <c r="M73" s="362" t="b">
        <f t="shared" ref="M73:M83" si="289">OR(K73=21,K73=32)</f>
        <v>0</v>
      </c>
      <c r="N73" s="362" t="b">
        <f t="shared" ref="N73:N83" si="290">OR(K73=22,K73=33)</f>
        <v>0</v>
      </c>
      <c r="O73" s="362" t="b">
        <f t="shared" ref="O73:O83" si="291">OR(K73=11,K73=12)</f>
        <v>0</v>
      </c>
      <c r="P73" s="362" t="b">
        <f t="shared" ref="P73:P83" si="292">OR(K73=23,K73=34)</f>
        <v>0</v>
      </c>
      <c r="Q73" s="362" t="b">
        <f t="shared" ref="Q73:Q83" si="293">OR(K73=13,K73=14,K73=24)</f>
        <v>0</v>
      </c>
      <c r="R73" s="362" t="b">
        <f t="shared" ref="R73:R83" si="294">OR(K73=1,K73=2,K73=3,K73=4)</f>
        <v>0</v>
      </c>
      <c r="S73" s="363">
        <f t="shared" si="266"/>
        <v>0</v>
      </c>
      <c r="T73" s="364">
        <f t="shared" si="267"/>
        <v>0</v>
      </c>
      <c r="U73" s="365">
        <f t="shared" si="268"/>
        <v>0</v>
      </c>
      <c r="V73" s="362" t="b">
        <f t="shared" ref="V73:V83" si="295">OR(U73=61,U73=62,U73=63)</f>
        <v>0</v>
      </c>
      <c r="W73" s="362" t="b">
        <f t="shared" ref="W73:W83" si="296">OR(U73=51,U73=52)</f>
        <v>0</v>
      </c>
      <c r="X73" s="362" t="b">
        <f t="shared" ref="X73:X83" si="297">OR(U73=31,U73=41,U73=42,U73=53)</f>
        <v>0</v>
      </c>
      <c r="Y73" s="362" t="b">
        <f t="shared" ref="Y73:Y83" si="298">OR(U73=21,U73=32)</f>
        <v>0</v>
      </c>
      <c r="Z73" s="649" t="b">
        <f t="shared" ref="Z73:Z83" si="299">AND(V73=FALSE,W73=FALSE,X73=FALSE,Y73=FALSE)</f>
        <v>1</v>
      </c>
      <c r="AA73" s="650" t="str">
        <f>IF(COUNTA(E73:F73:H73)&lt;3,"",(IF(V73=TRUE,$V$3,IF(W73=TRUE,$W$3,IF(X73=TRUE,$X$3,IF(Y73=TRUE,$Y$3,"Non"))))))</f>
        <v>Non</v>
      </c>
      <c r="AB73" s="362" t="b">
        <f t="shared" ref="AB73:AB83" si="300">OR(U73=61,U73=62,U73=51,U73=52)</f>
        <v>0</v>
      </c>
      <c r="AC73" s="362" t="b">
        <f t="shared" ref="AC73:AC83" si="301">OR(U73=41,U73=42)</f>
        <v>0</v>
      </c>
      <c r="AD73" s="362" t="b">
        <f t="shared" ref="AD73:AD83" si="302">OR(U73=31,U73=32,U73=63,U73=64,U73=53,U73=54,)</f>
        <v>0</v>
      </c>
      <c r="AE73" s="362" t="b">
        <f t="shared" ref="AE73:AE83" si="303">OR(U73=21,U73=22,)</f>
        <v>0</v>
      </c>
      <c r="AF73" s="362" t="b">
        <f t="shared" ref="AF73:AF83" si="304">OR(U73=11,U73=12,U73=13,U73=23,)</f>
        <v>0</v>
      </c>
      <c r="AG73" s="366" t="str">
        <f>IF(COUNTA(E73:F73:H73)&lt;3,"",(IF(AB73=TRUE,$AB$3,IF(AC73=TRUE,$AC$3,IF(AD73=TRUE,$AD$3,IF(AE73=TRUE,$AE$3,IF(AF73=TRUE,$AF$3,"Aucune")))))))</f>
        <v>Aucune</v>
      </c>
      <c r="AH73" s="237" t="b">
        <f t="shared" si="35"/>
        <v>0</v>
      </c>
      <c r="AI73" s="237" t="b">
        <f t="shared" si="36"/>
        <v>0</v>
      </c>
      <c r="AJ73" s="237" t="b">
        <f t="shared" si="37"/>
        <v>0</v>
      </c>
      <c r="AK73" s="237" t="b">
        <f t="shared" si="38"/>
        <v>0</v>
      </c>
      <c r="AL73" s="237" t="b">
        <f t="shared" si="39"/>
        <v>0</v>
      </c>
      <c r="AM73" s="237" t="b">
        <f t="shared" si="40"/>
        <v>0</v>
      </c>
      <c r="AN73" s="237" t="b">
        <f t="shared" si="41"/>
        <v>0</v>
      </c>
      <c r="AO73" s="237" t="b">
        <f t="shared" si="42"/>
        <v>0</v>
      </c>
      <c r="AP73" s="237" t="b">
        <f t="shared" si="43"/>
        <v>0</v>
      </c>
      <c r="AQ73" s="237" t="b">
        <f t="shared" si="44"/>
        <v>0</v>
      </c>
      <c r="AR73" s="237" t="b">
        <f t="shared" si="45"/>
        <v>0</v>
      </c>
      <c r="AS73" s="237" t="b">
        <f t="shared" si="46"/>
        <v>0</v>
      </c>
      <c r="AT73" s="237" t="b">
        <f t="shared" si="47"/>
        <v>0</v>
      </c>
      <c r="AU73" s="237" t="b">
        <f t="shared" si="48"/>
        <v>0</v>
      </c>
      <c r="AV73" s="237" t="b">
        <f t="shared" si="49"/>
        <v>0</v>
      </c>
      <c r="AW73" s="237" t="b">
        <f t="shared" si="50"/>
        <v>0</v>
      </c>
      <c r="AX73" s="623" t="str">
        <f>IF(COUNTA(E73:F73:H73)&lt;3,"",(IF(AH73=TRUE,AH$3,IF(AI73=TRUE,AI$3,IF(AJ73=TRUE,AJ$3,IF(AK73=TRUE,AK$3,IF(AL73=TRUE,AL$3,IF(AM73=TRUE,AM$3,IF(AN73=TRUE,AN$3,IF(AO73=TRUE,AO$3,IF(AP73=TRUE,AP$3,IF(AQ73=TRUE,AQ$3,IF(AR73=TRUE,AR$3,IF(AS73=TRUE,AS$3,IF(AT73=TRUE,AT$3,IF(AU73=TRUE,AU$3,IF(AV73=TRUE,AV$3,IF(AW73=TRUE,AW$3,"Aucune"))))))))))))))))))</f>
        <v>Aucune</v>
      </c>
      <c r="AY73" s="599" t="b">
        <f t="shared" si="269"/>
        <v>0</v>
      </c>
      <c r="AZ73" s="362" t="b">
        <f t="shared" si="270"/>
        <v>0</v>
      </c>
      <c r="BA73" s="362" t="b">
        <f t="shared" si="271"/>
        <v>0</v>
      </c>
      <c r="BB73" s="366" t="str">
        <f>IF(COUNTA(E73:F73:H73)&lt;3,"",(IF(AY73=TRUE,$AY$3,IF(AZ73=TRUE,$AZ$3,IF(BA73=TRUE,$BA$3,"Aucune action requise")))))</f>
        <v>Aucune action requise</v>
      </c>
      <c r="BC73" s="362" t="b">
        <f t="shared" si="272"/>
        <v>0</v>
      </c>
      <c r="BD73" s="362" t="b">
        <f t="shared" si="273"/>
        <v>0</v>
      </c>
      <c r="BE73" s="362" t="b">
        <f t="shared" si="274"/>
        <v>0</v>
      </c>
      <c r="BF73" s="362" t="b">
        <f t="shared" si="275"/>
        <v>0</v>
      </c>
      <c r="BG73" s="366" t="str">
        <f>IF(COUNTA(E73:F73:H73)&lt;3,"",(IF(BC73=TRUE,$BC$3,IF(BD73=TRUE,$BD$3,IF(BE73=TRUE,$BE$3,IF(BF73=TRUE,$BF$3,"Aucun"))))))</f>
        <v>Aucun</v>
      </c>
      <c r="BH73" s="367">
        <f t="shared" si="276"/>
        <v>0</v>
      </c>
      <c r="BI73" s="367">
        <f>'ODD 8'!AX8</f>
        <v>0</v>
      </c>
      <c r="BJ73" s="368"/>
      <c r="BK73" s="379"/>
      <c r="BL73" s="678">
        <f t="shared" si="277"/>
        <v>0</v>
      </c>
      <c r="BM73" s="679">
        <f t="shared" si="278"/>
        <v>0</v>
      </c>
      <c r="BR73" s="234">
        <f t="shared" si="279"/>
        <v>1</v>
      </c>
      <c r="BS73" s="234">
        <f t="shared" si="280"/>
        <v>0</v>
      </c>
      <c r="BT73" s="234">
        <f t="shared" si="281"/>
        <v>0</v>
      </c>
      <c r="BU73" s="234">
        <f t="shared" si="282"/>
        <v>0</v>
      </c>
      <c r="BV73" s="234">
        <f t="shared" si="283"/>
        <v>0</v>
      </c>
      <c r="BW73" s="234">
        <f t="shared" si="284"/>
        <v>0</v>
      </c>
      <c r="BX73" s="234">
        <f t="shared" si="285"/>
        <v>0</v>
      </c>
      <c r="BY73" s="234">
        <f t="shared" si="286"/>
        <v>0</v>
      </c>
    </row>
    <row r="74" spans="1:77" s="233" customFormat="1" ht="114" customHeight="1">
      <c r="A74" s="226"/>
      <c r="B74" s="261" t="s">
        <v>194</v>
      </c>
      <c r="C74" s="159" t="s">
        <v>195</v>
      </c>
      <c r="D74" s="594">
        <f>'ODD 8'!D9</f>
        <v>0</v>
      </c>
      <c r="E74" s="172">
        <f>'ODD 8'!E9</f>
        <v>0</v>
      </c>
      <c r="F74" s="119">
        <f>'ODD 8'!F9</f>
        <v>0</v>
      </c>
      <c r="G74" s="119">
        <f>'ODD 8'!G9</f>
        <v>0</v>
      </c>
      <c r="H74" s="120">
        <f>'ODD 8'!H9</f>
        <v>0</v>
      </c>
      <c r="I74" s="120">
        <f>'ODD 8'!I9</f>
        <v>0</v>
      </c>
      <c r="J74" s="236">
        <f t="shared" si="287"/>
        <v>0</v>
      </c>
      <c r="K74" s="237">
        <f t="shared" si="265"/>
        <v>0</v>
      </c>
      <c r="L74" s="237" t="b">
        <f t="shared" si="288"/>
        <v>0</v>
      </c>
      <c r="M74" s="237" t="b">
        <f t="shared" si="289"/>
        <v>0</v>
      </c>
      <c r="N74" s="237" t="b">
        <f t="shared" si="290"/>
        <v>0</v>
      </c>
      <c r="O74" s="237" t="b">
        <f t="shared" si="291"/>
        <v>0</v>
      </c>
      <c r="P74" s="237" t="b">
        <f t="shared" si="292"/>
        <v>0</v>
      </c>
      <c r="Q74" s="237" t="b">
        <f t="shared" si="293"/>
        <v>0</v>
      </c>
      <c r="R74" s="237" t="b">
        <f t="shared" si="294"/>
        <v>0</v>
      </c>
      <c r="S74" s="238">
        <f t="shared" si="266"/>
        <v>0</v>
      </c>
      <c r="T74" s="239">
        <f t="shared" si="267"/>
        <v>0</v>
      </c>
      <c r="U74" s="240">
        <f t="shared" si="268"/>
        <v>0</v>
      </c>
      <c r="V74" s="237" t="b">
        <f t="shared" si="295"/>
        <v>0</v>
      </c>
      <c r="W74" s="237" t="b">
        <f t="shared" si="296"/>
        <v>0</v>
      </c>
      <c r="X74" s="237" t="b">
        <f t="shared" si="297"/>
        <v>0</v>
      </c>
      <c r="Y74" s="237" t="b">
        <f t="shared" si="298"/>
        <v>0</v>
      </c>
      <c r="Z74" s="634" t="b">
        <f t="shared" si="299"/>
        <v>1</v>
      </c>
      <c r="AA74" s="639" t="str">
        <f>IF(COUNTA(E74:F74:H74)&lt;3,"",(IF(V74=TRUE,$V$3,IF(W74=TRUE,$W$3,IF(X74=TRUE,$X$3,IF(Y74=TRUE,$Y$3,"Non"))))))</f>
        <v>Non</v>
      </c>
      <c r="AB74" s="237" t="b">
        <f t="shared" si="300"/>
        <v>0</v>
      </c>
      <c r="AC74" s="237" t="b">
        <f t="shared" si="301"/>
        <v>0</v>
      </c>
      <c r="AD74" s="237" t="b">
        <f t="shared" si="302"/>
        <v>0</v>
      </c>
      <c r="AE74" s="237" t="b">
        <f t="shared" si="303"/>
        <v>0</v>
      </c>
      <c r="AF74" s="237" t="b">
        <f t="shared" si="304"/>
        <v>0</v>
      </c>
      <c r="AG74" s="121" t="str">
        <f>IF(COUNTA(E74:F74:H74)&lt;3,"",(IF(AB74=TRUE,$AB$3,IF(AC74=TRUE,$AC$3,IF(AD74=TRUE,$AD$3,IF(AE74=TRUE,$AE$3,IF(AF74=TRUE,$AF$3,"Aucune")))))))</f>
        <v>Aucune</v>
      </c>
      <c r="AH74" s="237" t="b">
        <f t="shared" ref="AH74:AH137" si="305">OR($U74=61,$U74=62)</f>
        <v>0</v>
      </c>
      <c r="AI74" s="237" t="b">
        <f t="shared" ref="AI74:AI137" si="306">OR($U74=63)</f>
        <v>0</v>
      </c>
      <c r="AJ74" s="237" t="b">
        <f t="shared" ref="AJ74:AJ137" si="307">OR($U74=64)</f>
        <v>0</v>
      </c>
      <c r="AK74" s="237" t="b">
        <f t="shared" ref="AK74:AK137" si="308">OR($U74=51,$U74=52)</f>
        <v>0</v>
      </c>
      <c r="AL74" s="237" t="b">
        <f t="shared" ref="AL74:AL137" si="309">OR($U74=53)</f>
        <v>0</v>
      </c>
      <c r="AM74" s="237" t="b">
        <f t="shared" ref="AM74:AM137" si="310">OR($U74=54)</f>
        <v>0</v>
      </c>
      <c r="AN74" s="237" t="b">
        <f t="shared" ref="AN74:AN137" si="311">OR($U74=41)</f>
        <v>0</v>
      </c>
      <c r="AO74" s="237" t="b">
        <f t="shared" ref="AO74:AO137" si="312">OR($U74=42,$U74=43)</f>
        <v>0</v>
      </c>
      <c r="AP74" s="237" t="b">
        <f t="shared" ref="AP74:AP137" si="313">OR($U74=44)</f>
        <v>0</v>
      </c>
      <c r="AQ74" s="237" t="b">
        <f t="shared" ref="AQ74:AQ137" si="314">OR($U74=31)</f>
        <v>0</v>
      </c>
      <c r="AR74" s="237" t="b">
        <f t="shared" ref="AR74:AR137" si="315">OR($U74=32,$U74=33)</f>
        <v>0</v>
      </c>
      <c r="AS74" s="237" t="b">
        <f t="shared" ref="AS74:AS137" si="316">OR($U74=34)</f>
        <v>0</v>
      </c>
      <c r="AT74" s="237" t="b">
        <f t="shared" ref="AT74:AT137" si="317">OR($U74=22,$U74=23)</f>
        <v>0</v>
      </c>
      <c r="AU74" s="237" t="b">
        <f t="shared" ref="AU74:AU137" si="318">OR($U74=24)</f>
        <v>0</v>
      </c>
      <c r="AV74" s="237" t="b">
        <f t="shared" ref="AV74:AV137" si="319">OR($U74=12,$U74=13)</f>
        <v>0</v>
      </c>
      <c r="AW74" s="237" t="b">
        <f t="shared" ref="AW74:AW137" si="320">OR($U74=14)</f>
        <v>0</v>
      </c>
      <c r="AX74" s="623" t="str">
        <f>IF(COUNTA(E74:F74:H74)&lt;3,"",(IF(AH74=TRUE,AH$3,IF(AI74=TRUE,AI$3,IF(AJ74=TRUE,AJ$3,IF(AK74=TRUE,AK$3,IF(AL74=TRUE,AL$3,IF(AM74=TRUE,AM$3,IF(AN74=TRUE,AN$3,IF(AO74=TRUE,AO$3,IF(AP74=TRUE,AP$3,IF(AQ74=TRUE,AQ$3,IF(AR74=TRUE,AR$3,IF(AS74=TRUE,AS$3,IF(AT74=TRUE,AT$3,IF(AU74=TRUE,AU$3,IF(AV74=TRUE,AV$3,IF(AW74=TRUE,AW$3,"Aucune"))))))))))))))))))</f>
        <v>Aucune</v>
      </c>
      <c r="AY74" s="551" t="b">
        <f t="shared" si="269"/>
        <v>0</v>
      </c>
      <c r="AZ74" s="237" t="b">
        <f t="shared" si="270"/>
        <v>0</v>
      </c>
      <c r="BA74" s="237" t="b">
        <f t="shared" si="271"/>
        <v>0</v>
      </c>
      <c r="BB74" s="121" t="str">
        <f>IF(COUNTA(E74:F74:H74)&lt;3,"",(IF(AY74=TRUE,$AY$3,IF(AZ74=TRUE,$AZ$3,IF(BA74=TRUE,$BA$3,"Aucune action requise")))))</f>
        <v>Aucune action requise</v>
      </c>
      <c r="BC74" s="237" t="b">
        <f t="shared" si="272"/>
        <v>0</v>
      </c>
      <c r="BD74" s="237" t="b">
        <f t="shared" si="273"/>
        <v>0</v>
      </c>
      <c r="BE74" s="237" t="b">
        <f t="shared" si="274"/>
        <v>0</v>
      </c>
      <c r="BF74" s="237" t="b">
        <f t="shared" si="275"/>
        <v>0</v>
      </c>
      <c r="BG74" s="121" t="str">
        <f>IF(COUNTA(E74:F74:H74)&lt;3,"",(IF(BC74=TRUE,$BC$3,IF(BD74=TRUE,$BD$3,IF(BE74=TRUE,$BE$3,IF(BF74=TRUE,$BF$3,"Aucun"))))))</f>
        <v>Aucun</v>
      </c>
      <c r="BH74" s="122">
        <f t="shared" si="276"/>
        <v>0</v>
      </c>
      <c r="BI74" s="122">
        <f>'ODD 8'!AX9</f>
        <v>0</v>
      </c>
      <c r="BJ74" s="34"/>
      <c r="BK74" s="306"/>
      <c r="BL74" s="662">
        <f t="shared" si="277"/>
        <v>0</v>
      </c>
      <c r="BM74" s="663">
        <f t="shared" si="278"/>
        <v>0</v>
      </c>
      <c r="BR74" s="234">
        <f t="shared" si="279"/>
        <v>1</v>
      </c>
      <c r="BS74" s="234">
        <f t="shared" si="280"/>
        <v>0</v>
      </c>
      <c r="BT74" s="234">
        <f t="shared" si="281"/>
        <v>0</v>
      </c>
      <c r="BU74" s="234">
        <f t="shared" si="282"/>
        <v>0</v>
      </c>
      <c r="BV74" s="234">
        <f t="shared" si="283"/>
        <v>0</v>
      </c>
      <c r="BW74" s="234">
        <f t="shared" si="284"/>
        <v>0</v>
      </c>
      <c r="BX74" s="234">
        <f t="shared" si="285"/>
        <v>0</v>
      </c>
      <c r="BY74" s="234">
        <f t="shared" si="286"/>
        <v>0</v>
      </c>
    </row>
    <row r="75" spans="1:77" s="233" customFormat="1" ht="114" customHeight="1">
      <c r="A75" s="226"/>
      <c r="B75" s="261" t="s">
        <v>196</v>
      </c>
      <c r="C75" s="159" t="s">
        <v>197</v>
      </c>
      <c r="D75" s="598">
        <f>'ODD 8'!D10</f>
        <v>0</v>
      </c>
      <c r="E75" s="174">
        <f>'ODD 8'!E10</f>
        <v>0</v>
      </c>
      <c r="F75" s="124">
        <f>'ODD 8'!F10</f>
        <v>0</v>
      </c>
      <c r="G75" s="124">
        <f>'ODD 8'!G10</f>
        <v>0</v>
      </c>
      <c r="H75" s="125">
        <f>'ODD 8'!H10</f>
        <v>0</v>
      </c>
      <c r="I75" s="125">
        <f>'ODD 8'!I10</f>
        <v>0</v>
      </c>
      <c r="J75" s="126">
        <f t="shared" si="287"/>
        <v>0</v>
      </c>
      <c r="K75" s="265">
        <f t="shared" si="265"/>
        <v>0</v>
      </c>
      <c r="L75" s="265" t="b">
        <f t="shared" si="288"/>
        <v>0</v>
      </c>
      <c r="M75" s="265" t="b">
        <f t="shared" si="289"/>
        <v>0</v>
      </c>
      <c r="N75" s="265" t="b">
        <f t="shared" si="290"/>
        <v>0</v>
      </c>
      <c r="O75" s="265" t="b">
        <f t="shared" si="291"/>
        <v>0</v>
      </c>
      <c r="P75" s="265" t="b">
        <f t="shared" si="292"/>
        <v>0</v>
      </c>
      <c r="Q75" s="265" t="b">
        <f t="shared" si="293"/>
        <v>0</v>
      </c>
      <c r="R75" s="265" t="b">
        <f t="shared" si="294"/>
        <v>0</v>
      </c>
      <c r="S75" s="266">
        <f t="shared" si="266"/>
        <v>0</v>
      </c>
      <c r="T75" s="267">
        <f t="shared" si="267"/>
        <v>0</v>
      </c>
      <c r="U75" s="241">
        <f t="shared" si="268"/>
        <v>0</v>
      </c>
      <c r="V75" s="265" t="b">
        <f t="shared" si="295"/>
        <v>0</v>
      </c>
      <c r="W75" s="265" t="b">
        <f t="shared" si="296"/>
        <v>0</v>
      </c>
      <c r="X75" s="265" t="b">
        <f t="shared" si="297"/>
        <v>0</v>
      </c>
      <c r="Y75" s="265" t="b">
        <f t="shared" si="298"/>
        <v>0</v>
      </c>
      <c r="Z75" s="644" t="b">
        <f t="shared" si="299"/>
        <v>1</v>
      </c>
      <c r="AA75" s="646" t="str">
        <f>IF(COUNTA(E75:F75:H75)&lt;3,"",(IF(V75=TRUE,$V$3,IF(W75=TRUE,$W$3,IF(X75=TRUE,$X$3,IF(Y75=TRUE,$Y$3,"Non"))))))</f>
        <v>Non</v>
      </c>
      <c r="AB75" s="265" t="b">
        <f t="shared" si="300"/>
        <v>0</v>
      </c>
      <c r="AC75" s="265" t="b">
        <f t="shared" si="301"/>
        <v>0</v>
      </c>
      <c r="AD75" s="265" t="b">
        <f t="shared" si="302"/>
        <v>0</v>
      </c>
      <c r="AE75" s="265" t="b">
        <f t="shared" si="303"/>
        <v>0</v>
      </c>
      <c r="AF75" s="265" t="b">
        <f t="shared" si="304"/>
        <v>0</v>
      </c>
      <c r="AG75" s="144" t="str">
        <f>IF(COUNTA(E75:F75:H75)&lt;3,"",(IF(AB75=TRUE,$AB$3,IF(AC75=TRUE,$AC$3,IF(AD75=TRUE,$AD$3,IF(AE75=TRUE,$AE$3,IF(AF75=TRUE,$AF$3,"Aucune")))))))</f>
        <v>Aucune</v>
      </c>
      <c r="AH75" s="237" t="b">
        <f t="shared" si="305"/>
        <v>0</v>
      </c>
      <c r="AI75" s="237" t="b">
        <f t="shared" si="306"/>
        <v>0</v>
      </c>
      <c r="AJ75" s="237" t="b">
        <f t="shared" si="307"/>
        <v>0</v>
      </c>
      <c r="AK75" s="237" t="b">
        <f t="shared" si="308"/>
        <v>0</v>
      </c>
      <c r="AL75" s="237" t="b">
        <f t="shared" si="309"/>
        <v>0</v>
      </c>
      <c r="AM75" s="237" t="b">
        <f t="shared" si="310"/>
        <v>0</v>
      </c>
      <c r="AN75" s="237" t="b">
        <f t="shared" si="311"/>
        <v>0</v>
      </c>
      <c r="AO75" s="237" t="b">
        <f t="shared" si="312"/>
        <v>0</v>
      </c>
      <c r="AP75" s="237" t="b">
        <f t="shared" si="313"/>
        <v>0</v>
      </c>
      <c r="AQ75" s="237" t="b">
        <f t="shared" si="314"/>
        <v>0</v>
      </c>
      <c r="AR75" s="237" t="b">
        <f t="shared" si="315"/>
        <v>0</v>
      </c>
      <c r="AS75" s="237" t="b">
        <f t="shared" si="316"/>
        <v>0</v>
      </c>
      <c r="AT75" s="237" t="b">
        <f t="shared" si="317"/>
        <v>0</v>
      </c>
      <c r="AU75" s="237" t="b">
        <f t="shared" si="318"/>
        <v>0</v>
      </c>
      <c r="AV75" s="237" t="b">
        <f t="shared" si="319"/>
        <v>0</v>
      </c>
      <c r="AW75" s="237" t="b">
        <f t="shared" si="320"/>
        <v>0</v>
      </c>
      <c r="AX75" s="567" t="str">
        <f>IF(COUNTA(E75:F75:H75)&lt;3,"",(IF(AH75=TRUE,AH$3,IF(AI75=TRUE,AI$3,IF(AJ75=TRUE,AJ$3,IF(AK75=TRUE,AK$3,IF(AL75=TRUE,AL$3,IF(AM75=TRUE,AM$3,IF(AN75=TRUE,AN$3,IF(AO75=TRUE,AO$3,IF(AP75=TRUE,AP$3,IF(AQ75=TRUE,AQ$3,IF(AR75=TRUE,AR$3,IF(AS75=TRUE,AS$3,IF(AT75=TRUE,AT$3,IF(AU75=TRUE,AU$3,IF(AV75=TRUE,AV$3,IF(AW75=TRUE,AW$3,"Aucune"))))))))))))))))))</f>
        <v>Aucune</v>
      </c>
      <c r="AY75" s="564" t="b">
        <f t="shared" si="269"/>
        <v>0</v>
      </c>
      <c r="AZ75" s="265" t="b">
        <f t="shared" si="270"/>
        <v>0</v>
      </c>
      <c r="BA75" s="265" t="b">
        <f t="shared" si="271"/>
        <v>0</v>
      </c>
      <c r="BB75" s="144" t="str">
        <f>IF(COUNTA(E75:F75:H75)&lt;3,"",(IF(AY75=TRUE,$AY$3,IF(AZ75=TRUE,$AZ$3,IF(BA75=TRUE,$BA$3,"Aucune action requise")))))</f>
        <v>Aucune action requise</v>
      </c>
      <c r="BC75" s="265" t="b">
        <f t="shared" si="272"/>
        <v>0</v>
      </c>
      <c r="BD75" s="265" t="b">
        <f t="shared" si="273"/>
        <v>0</v>
      </c>
      <c r="BE75" s="265" t="b">
        <f t="shared" si="274"/>
        <v>0</v>
      </c>
      <c r="BF75" s="265" t="b">
        <f t="shared" si="275"/>
        <v>0</v>
      </c>
      <c r="BG75" s="144" t="str">
        <f>IF(COUNTA(E75:F75:H75)&lt;3,"",(IF(BC75=TRUE,$BC$3,IF(BD75=TRUE,$BD$3,IF(BE75=TRUE,$BE$3,IF(BF75=TRUE,$BF$3,"Aucun"))))))</f>
        <v>Aucun</v>
      </c>
      <c r="BH75" s="145">
        <f t="shared" si="276"/>
        <v>0</v>
      </c>
      <c r="BI75" s="145">
        <f>'ODD 8'!AX10</f>
        <v>0</v>
      </c>
      <c r="BJ75" s="37"/>
      <c r="BK75" s="310"/>
      <c r="BL75" s="672">
        <f t="shared" si="277"/>
        <v>0</v>
      </c>
      <c r="BM75" s="673">
        <f t="shared" si="278"/>
        <v>0</v>
      </c>
      <c r="BR75" s="234">
        <f t="shared" si="279"/>
        <v>1</v>
      </c>
      <c r="BS75" s="234">
        <f t="shared" si="280"/>
        <v>0</v>
      </c>
      <c r="BT75" s="234">
        <f t="shared" si="281"/>
        <v>0</v>
      </c>
      <c r="BU75" s="234">
        <f t="shared" si="282"/>
        <v>0</v>
      </c>
      <c r="BV75" s="234">
        <f t="shared" si="283"/>
        <v>0</v>
      </c>
      <c r="BW75" s="234">
        <f t="shared" si="284"/>
        <v>0</v>
      </c>
      <c r="BX75" s="234">
        <f t="shared" si="285"/>
        <v>0</v>
      </c>
      <c r="BY75" s="234">
        <f t="shared" si="286"/>
        <v>0</v>
      </c>
    </row>
    <row r="76" spans="1:77" s="233" customFormat="1" ht="114" customHeight="1">
      <c r="A76" s="226"/>
      <c r="B76" s="261" t="s">
        <v>198</v>
      </c>
      <c r="C76" s="159" t="s">
        <v>199</v>
      </c>
      <c r="D76" s="594">
        <f>'ODD 8'!D11</f>
        <v>0</v>
      </c>
      <c r="E76" s="172">
        <f>'ODD 8'!E11</f>
        <v>0</v>
      </c>
      <c r="F76" s="119">
        <f>'ODD 8'!F11</f>
        <v>0</v>
      </c>
      <c r="G76" s="119">
        <f>'ODD 8'!G11</f>
        <v>0</v>
      </c>
      <c r="H76" s="120">
        <f>'ODD 8'!H11</f>
        <v>0</v>
      </c>
      <c r="I76" s="120">
        <f>'ODD 8'!I11</f>
        <v>0</v>
      </c>
      <c r="J76" s="236">
        <f t="shared" si="287"/>
        <v>0</v>
      </c>
      <c r="K76" s="237">
        <f t="shared" si="265"/>
        <v>0</v>
      </c>
      <c r="L76" s="237" t="b">
        <f t="shared" si="288"/>
        <v>0</v>
      </c>
      <c r="M76" s="237" t="b">
        <f t="shared" si="289"/>
        <v>0</v>
      </c>
      <c r="N76" s="237" t="b">
        <f t="shared" si="290"/>
        <v>0</v>
      </c>
      <c r="O76" s="237" t="b">
        <f t="shared" si="291"/>
        <v>0</v>
      </c>
      <c r="P76" s="237" t="b">
        <f t="shared" si="292"/>
        <v>0</v>
      </c>
      <c r="Q76" s="237" t="b">
        <f t="shared" si="293"/>
        <v>0</v>
      </c>
      <c r="R76" s="237" t="b">
        <f t="shared" si="294"/>
        <v>0</v>
      </c>
      <c r="S76" s="238">
        <f t="shared" si="266"/>
        <v>0</v>
      </c>
      <c r="T76" s="239">
        <f t="shared" si="267"/>
        <v>0</v>
      </c>
      <c r="U76" s="240">
        <f t="shared" si="268"/>
        <v>0</v>
      </c>
      <c r="V76" s="237" t="b">
        <f t="shared" si="295"/>
        <v>0</v>
      </c>
      <c r="W76" s="237" t="b">
        <f t="shared" si="296"/>
        <v>0</v>
      </c>
      <c r="X76" s="237" t="b">
        <f t="shared" si="297"/>
        <v>0</v>
      </c>
      <c r="Y76" s="237" t="b">
        <f t="shared" si="298"/>
        <v>0</v>
      </c>
      <c r="Z76" s="634" t="b">
        <f t="shared" si="299"/>
        <v>1</v>
      </c>
      <c r="AA76" s="639" t="str">
        <f>IF(COUNTA(E76:F76:H76)&lt;3,"",(IF(V76=TRUE,$V$3,IF(W76=TRUE,$W$3,IF(X76=TRUE,$X$3,IF(Y76=TRUE,$Y$3,"Non"))))))</f>
        <v>Non</v>
      </c>
      <c r="AB76" s="237" t="b">
        <f t="shared" si="300"/>
        <v>0</v>
      </c>
      <c r="AC76" s="237" t="b">
        <f t="shared" si="301"/>
        <v>0</v>
      </c>
      <c r="AD76" s="237" t="b">
        <f t="shared" si="302"/>
        <v>0</v>
      </c>
      <c r="AE76" s="237" t="b">
        <f t="shared" si="303"/>
        <v>0</v>
      </c>
      <c r="AF76" s="237" t="b">
        <f t="shared" si="304"/>
        <v>0</v>
      </c>
      <c r="AG76" s="121" t="str">
        <f>IF(COUNTA(E76:F76:H76)&lt;3,"",(IF(AB76=TRUE,$AB$3,IF(AC76=TRUE,$AC$3,IF(AD76=TRUE,$AD$3,IF(AE76=TRUE,$AE$3,IF(AF76=TRUE,$AF$3,"Aucune")))))))</f>
        <v>Aucune</v>
      </c>
      <c r="AH76" s="237" t="b">
        <f t="shared" si="305"/>
        <v>0</v>
      </c>
      <c r="AI76" s="237" t="b">
        <f t="shared" si="306"/>
        <v>0</v>
      </c>
      <c r="AJ76" s="237" t="b">
        <f t="shared" si="307"/>
        <v>0</v>
      </c>
      <c r="AK76" s="237" t="b">
        <f t="shared" si="308"/>
        <v>0</v>
      </c>
      <c r="AL76" s="237" t="b">
        <f t="shared" si="309"/>
        <v>0</v>
      </c>
      <c r="AM76" s="237" t="b">
        <f t="shared" si="310"/>
        <v>0</v>
      </c>
      <c r="AN76" s="237" t="b">
        <f t="shared" si="311"/>
        <v>0</v>
      </c>
      <c r="AO76" s="237" t="b">
        <f t="shared" si="312"/>
        <v>0</v>
      </c>
      <c r="AP76" s="237" t="b">
        <f t="shared" si="313"/>
        <v>0</v>
      </c>
      <c r="AQ76" s="237" t="b">
        <f t="shared" si="314"/>
        <v>0</v>
      </c>
      <c r="AR76" s="237" t="b">
        <f t="shared" si="315"/>
        <v>0</v>
      </c>
      <c r="AS76" s="237" t="b">
        <f t="shared" si="316"/>
        <v>0</v>
      </c>
      <c r="AT76" s="237" t="b">
        <f t="shared" si="317"/>
        <v>0</v>
      </c>
      <c r="AU76" s="237" t="b">
        <f t="shared" si="318"/>
        <v>0</v>
      </c>
      <c r="AV76" s="237" t="b">
        <f t="shared" si="319"/>
        <v>0</v>
      </c>
      <c r="AW76" s="237" t="b">
        <f t="shared" si="320"/>
        <v>0</v>
      </c>
      <c r="AX76" s="623" t="str">
        <f>IF(COUNTA(E76:F76:H76)&lt;3,"",(IF(AH76=TRUE,AH$3,IF(AI76=TRUE,AI$3,IF(AJ76=TRUE,AJ$3,IF(AK76=TRUE,AK$3,IF(AL76=TRUE,AL$3,IF(AM76=TRUE,AM$3,IF(AN76=TRUE,AN$3,IF(AO76=TRUE,AO$3,IF(AP76=TRUE,AP$3,IF(AQ76=TRUE,AQ$3,IF(AR76=TRUE,AR$3,IF(AS76=TRUE,AS$3,IF(AT76=TRUE,AT$3,IF(AU76=TRUE,AU$3,IF(AV76=TRUE,AV$3,IF(AW76=TRUE,AW$3,"Aucune"))))))))))))))))))</f>
        <v>Aucune</v>
      </c>
      <c r="AY76" s="551" t="b">
        <f t="shared" si="269"/>
        <v>0</v>
      </c>
      <c r="AZ76" s="237" t="b">
        <f t="shared" si="270"/>
        <v>0</v>
      </c>
      <c r="BA76" s="237" t="b">
        <f t="shared" si="271"/>
        <v>0</v>
      </c>
      <c r="BB76" s="121" t="str">
        <f>IF(COUNTA(E76:F76:H76)&lt;3,"",(IF(AY76=TRUE,$AY$3,IF(AZ76=TRUE,$AZ$3,IF(BA76=TRUE,$BA$3,"Aucune action requise")))))</f>
        <v>Aucune action requise</v>
      </c>
      <c r="BC76" s="237" t="b">
        <f t="shared" si="272"/>
        <v>0</v>
      </c>
      <c r="BD76" s="237" t="b">
        <f t="shared" si="273"/>
        <v>0</v>
      </c>
      <c r="BE76" s="237" t="b">
        <f t="shared" si="274"/>
        <v>0</v>
      </c>
      <c r="BF76" s="237" t="b">
        <f t="shared" si="275"/>
        <v>0</v>
      </c>
      <c r="BG76" s="121" t="str">
        <f>IF(COUNTA(E76:F76:H76)&lt;3,"",(IF(BC76=TRUE,$BC$3,IF(BD76=TRUE,$BD$3,IF(BE76=TRUE,$BE$3,IF(BF76=TRUE,$BF$3,"Aucun"))))))</f>
        <v>Aucun</v>
      </c>
      <c r="BH76" s="122">
        <f t="shared" si="276"/>
        <v>0</v>
      </c>
      <c r="BI76" s="122">
        <f>'ODD 8'!AX11</f>
        <v>0</v>
      </c>
      <c r="BJ76" s="34"/>
      <c r="BK76" s="306"/>
      <c r="BL76" s="662">
        <f t="shared" si="277"/>
        <v>0</v>
      </c>
      <c r="BM76" s="663">
        <f t="shared" si="278"/>
        <v>0</v>
      </c>
      <c r="BR76" s="234">
        <f t="shared" si="279"/>
        <v>1</v>
      </c>
      <c r="BS76" s="234">
        <f t="shared" si="280"/>
        <v>0</v>
      </c>
      <c r="BT76" s="234">
        <f t="shared" si="281"/>
        <v>0</v>
      </c>
      <c r="BU76" s="234">
        <f t="shared" si="282"/>
        <v>0</v>
      </c>
      <c r="BV76" s="234">
        <f t="shared" si="283"/>
        <v>0</v>
      </c>
      <c r="BW76" s="234">
        <f t="shared" si="284"/>
        <v>0</v>
      </c>
      <c r="BX76" s="234">
        <f t="shared" si="285"/>
        <v>0</v>
      </c>
      <c r="BY76" s="234">
        <f t="shared" si="286"/>
        <v>0</v>
      </c>
    </row>
    <row r="77" spans="1:77" s="233" customFormat="1" ht="114" customHeight="1">
      <c r="A77" s="226"/>
      <c r="B77" s="261" t="s">
        <v>200</v>
      </c>
      <c r="C77" s="159" t="s">
        <v>201</v>
      </c>
      <c r="D77" s="594">
        <f>'ODD 8'!D12</f>
        <v>0</v>
      </c>
      <c r="E77" s="172">
        <f>'ODD 8'!E12</f>
        <v>0</v>
      </c>
      <c r="F77" s="119">
        <f>'ODD 8'!F12</f>
        <v>0</v>
      </c>
      <c r="G77" s="119">
        <f>'ODD 8'!G12</f>
        <v>0</v>
      </c>
      <c r="H77" s="120">
        <f>'ODD 8'!H12</f>
        <v>0</v>
      </c>
      <c r="I77" s="120">
        <f>'ODD 8'!I12</f>
        <v>0</v>
      </c>
      <c r="J77" s="236">
        <f t="shared" si="287"/>
        <v>0</v>
      </c>
      <c r="K77" s="237">
        <f t="shared" si="265"/>
        <v>0</v>
      </c>
      <c r="L77" s="237" t="b">
        <f t="shared" si="288"/>
        <v>0</v>
      </c>
      <c r="M77" s="237" t="b">
        <f t="shared" si="289"/>
        <v>0</v>
      </c>
      <c r="N77" s="237" t="b">
        <f t="shared" si="290"/>
        <v>0</v>
      </c>
      <c r="O77" s="237" t="b">
        <f t="shared" si="291"/>
        <v>0</v>
      </c>
      <c r="P77" s="237" t="b">
        <f t="shared" si="292"/>
        <v>0</v>
      </c>
      <c r="Q77" s="237" t="b">
        <f t="shared" si="293"/>
        <v>0</v>
      </c>
      <c r="R77" s="237" t="b">
        <f t="shared" si="294"/>
        <v>0</v>
      </c>
      <c r="S77" s="238">
        <f t="shared" si="266"/>
        <v>0</v>
      </c>
      <c r="T77" s="239">
        <f t="shared" si="267"/>
        <v>0</v>
      </c>
      <c r="U77" s="240">
        <f t="shared" si="268"/>
        <v>0</v>
      </c>
      <c r="V77" s="237" t="b">
        <f t="shared" si="295"/>
        <v>0</v>
      </c>
      <c r="W77" s="237" t="b">
        <f t="shared" si="296"/>
        <v>0</v>
      </c>
      <c r="X77" s="237" t="b">
        <f t="shared" si="297"/>
        <v>0</v>
      </c>
      <c r="Y77" s="237" t="b">
        <f t="shared" si="298"/>
        <v>0</v>
      </c>
      <c r="Z77" s="634" t="b">
        <f t="shared" si="299"/>
        <v>1</v>
      </c>
      <c r="AA77" s="639" t="str">
        <f>IF(COUNTA(E77:F77:H77)&lt;3,"",(IF(V77=TRUE,$V$3,IF(W77=TRUE,$W$3,IF(X77=TRUE,$X$3,IF(Y77=TRUE,$Y$3,"Non"))))))</f>
        <v>Non</v>
      </c>
      <c r="AB77" s="237" t="b">
        <f t="shared" si="300"/>
        <v>0</v>
      </c>
      <c r="AC77" s="237" t="b">
        <f t="shared" si="301"/>
        <v>0</v>
      </c>
      <c r="AD77" s="237" t="b">
        <f t="shared" si="302"/>
        <v>0</v>
      </c>
      <c r="AE77" s="237" t="b">
        <f t="shared" si="303"/>
        <v>0</v>
      </c>
      <c r="AF77" s="237" t="b">
        <f t="shared" si="304"/>
        <v>0</v>
      </c>
      <c r="AG77" s="121" t="str">
        <f>IF(COUNTA(E77:F77:H77)&lt;3,"",(IF(AB77=TRUE,$AB$3,IF(AC77=TRUE,$AC$3,IF(AD77=TRUE,$AD$3,IF(AE77=TRUE,$AE$3,IF(AF77=TRUE,$AF$3,"Aucune")))))))</f>
        <v>Aucune</v>
      </c>
      <c r="AH77" s="237" t="b">
        <f t="shared" si="305"/>
        <v>0</v>
      </c>
      <c r="AI77" s="237" t="b">
        <f t="shared" si="306"/>
        <v>0</v>
      </c>
      <c r="AJ77" s="237" t="b">
        <f t="shared" si="307"/>
        <v>0</v>
      </c>
      <c r="AK77" s="237" t="b">
        <f t="shared" si="308"/>
        <v>0</v>
      </c>
      <c r="AL77" s="237" t="b">
        <f t="shared" si="309"/>
        <v>0</v>
      </c>
      <c r="AM77" s="237" t="b">
        <f t="shared" si="310"/>
        <v>0</v>
      </c>
      <c r="AN77" s="237" t="b">
        <f t="shared" si="311"/>
        <v>0</v>
      </c>
      <c r="AO77" s="237" t="b">
        <f t="shared" si="312"/>
        <v>0</v>
      </c>
      <c r="AP77" s="237" t="b">
        <f t="shared" si="313"/>
        <v>0</v>
      </c>
      <c r="AQ77" s="237" t="b">
        <f t="shared" si="314"/>
        <v>0</v>
      </c>
      <c r="AR77" s="237" t="b">
        <f t="shared" si="315"/>
        <v>0</v>
      </c>
      <c r="AS77" s="237" t="b">
        <f t="shared" si="316"/>
        <v>0</v>
      </c>
      <c r="AT77" s="237" t="b">
        <f t="shared" si="317"/>
        <v>0</v>
      </c>
      <c r="AU77" s="237" t="b">
        <f t="shared" si="318"/>
        <v>0</v>
      </c>
      <c r="AV77" s="237" t="b">
        <f t="shared" si="319"/>
        <v>0</v>
      </c>
      <c r="AW77" s="237" t="b">
        <f t="shared" si="320"/>
        <v>0</v>
      </c>
      <c r="AX77" s="623" t="str">
        <f>IF(COUNTA(E77:F77:H77)&lt;3,"",(IF(AH77=TRUE,AH$3,IF(AI77=TRUE,AI$3,IF(AJ77=TRUE,AJ$3,IF(AK77=TRUE,AK$3,IF(AL77=TRUE,AL$3,IF(AM77=TRUE,AM$3,IF(AN77=TRUE,AN$3,IF(AO77=TRUE,AO$3,IF(AP77=TRUE,AP$3,IF(AQ77=TRUE,AQ$3,IF(AR77=TRUE,AR$3,IF(AS77=TRUE,AS$3,IF(AT77=TRUE,AT$3,IF(AU77=TRUE,AU$3,IF(AV77=TRUE,AV$3,IF(AW77=TRUE,AW$3,"Aucune"))))))))))))))))))</f>
        <v>Aucune</v>
      </c>
      <c r="AY77" s="551" t="b">
        <f t="shared" si="269"/>
        <v>0</v>
      </c>
      <c r="AZ77" s="237" t="b">
        <f t="shared" si="270"/>
        <v>0</v>
      </c>
      <c r="BA77" s="237" t="b">
        <f t="shared" si="271"/>
        <v>0</v>
      </c>
      <c r="BB77" s="121" t="str">
        <f>IF(COUNTA(E77:F77:H77)&lt;3,"",(IF(AY77=TRUE,$AY$3,IF(AZ77=TRUE,$AZ$3,IF(BA77=TRUE,$BA$3,"Aucune action requise")))))</f>
        <v>Aucune action requise</v>
      </c>
      <c r="BC77" s="237" t="b">
        <f t="shared" si="272"/>
        <v>0</v>
      </c>
      <c r="BD77" s="237" t="b">
        <f t="shared" si="273"/>
        <v>0</v>
      </c>
      <c r="BE77" s="237" t="b">
        <f t="shared" si="274"/>
        <v>0</v>
      </c>
      <c r="BF77" s="237" t="b">
        <f t="shared" si="275"/>
        <v>0</v>
      </c>
      <c r="BG77" s="121" t="str">
        <f>IF(COUNTA(E77:F77:H77)&lt;3,"",(IF(BC77=TRUE,$BC$3,IF(BD77=TRUE,$BD$3,IF(BE77=TRUE,$BE$3,IF(BF77=TRUE,$BF$3,"Aucun"))))))</f>
        <v>Aucun</v>
      </c>
      <c r="BH77" s="122">
        <f t="shared" si="276"/>
        <v>0</v>
      </c>
      <c r="BI77" s="122">
        <f>'ODD 8'!AX12</f>
        <v>0</v>
      </c>
      <c r="BJ77" s="34"/>
      <c r="BK77" s="306"/>
      <c r="BL77" s="662">
        <f t="shared" si="277"/>
        <v>0</v>
      </c>
      <c r="BM77" s="663">
        <f t="shared" si="278"/>
        <v>0</v>
      </c>
      <c r="BR77" s="234">
        <f t="shared" si="279"/>
        <v>1</v>
      </c>
      <c r="BS77" s="234">
        <f t="shared" si="280"/>
        <v>0</v>
      </c>
      <c r="BT77" s="234">
        <f t="shared" si="281"/>
        <v>0</v>
      </c>
      <c r="BU77" s="234">
        <f t="shared" si="282"/>
        <v>0</v>
      </c>
      <c r="BV77" s="234">
        <f t="shared" si="283"/>
        <v>0</v>
      </c>
      <c r="BW77" s="234">
        <f t="shared" si="284"/>
        <v>0</v>
      </c>
      <c r="BX77" s="234">
        <f t="shared" si="285"/>
        <v>0</v>
      </c>
      <c r="BY77" s="234">
        <f t="shared" si="286"/>
        <v>0</v>
      </c>
    </row>
    <row r="78" spans="1:77" s="233" customFormat="1" ht="114" customHeight="1">
      <c r="A78" s="226"/>
      <c r="B78" s="261" t="s">
        <v>202</v>
      </c>
      <c r="C78" s="159" t="s">
        <v>203</v>
      </c>
      <c r="D78" s="594">
        <f>'ODD 8'!D13</f>
        <v>0</v>
      </c>
      <c r="E78" s="172">
        <f>'ODD 8'!E13</f>
        <v>0</v>
      </c>
      <c r="F78" s="119">
        <f>'ODD 8'!F13</f>
        <v>0</v>
      </c>
      <c r="G78" s="119">
        <f>'ODD 8'!G13</f>
        <v>0</v>
      </c>
      <c r="H78" s="120">
        <f>'ODD 8'!H13</f>
        <v>0</v>
      </c>
      <c r="I78" s="120">
        <f>'ODD 8'!I13</f>
        <v>0</v>
      </c>
      <c r="J78" s="236">
        <f t="shared" si="287"/>
        <v>0</v>
      </c>
      <c r="K78" s="237">
        <f t="shared" si="265"/>
        <v>0</v>
      </c>
      <c r="L78" s="237" t="b">
        <f t="shared" si="288"/>
        <v>0</v>
      </c>
      <c r="M78" s="237" t="b">
        <f t="shared" si="289"/>
        <v>0</v>
      </c>
      <c r="N78" s="237" t="b">
        <f t="shared" si="290"/>
        <v>0</v>
      </c>
      <c r="O78" s="237" t="b">
        <f t="shared" si="291"/>
        <v>0</v>
      </c>
      <c r="P78" s="237" t="b">
        <f t="shared" si="292"/>
        <v>0</v>
      </c>
      <c r="Q78" s="237" t="b">
        <f t="shared" si="293"/>
        <v>0</v>
      </c>
      <c r="R78" s="237" t="b">
        <f t="shared" si="294"/>
        <v>0</v>
      </c>
      <c r="S78" s="238">
        <f t="shared" si="266"/>
        <v>0</v>
      </c>
      <c r="T78" s="239">
        <f t="shared" si="267"/>
        <v>0</v>
      </c>
      <c r="U78" s="240">
        <f t="shared" si="268"/>
        <v>0</v>
      </c>
      <c r="V78" s="237" t="b">
        <f t="shared" si="295"/>
        <v>0</v>
      </c>
      <c r="W78" s="237" t="b">
        <f t="shared" si="296"/>
        <v>0</v>
      </c>
      <c r="X78" s="237" t="b">
        <f t="shared" si="297"/>
        <v>0</v>
      </c>
      <c r="Y78" s="237" t="b">
        <f t="shared" si="298"/>
        <v>0</v>
      </c>
      <c r="Z78" s="634" t="b">
        <f t="shared" si="299"/>
        <v>1</v>
      </c>
      <c r="AA78" s="639" t="str">
        <f>IF(COUNTA(E78:F78:H78)&lt;3,"",(IF(V78=TRUE,$V$3,IF(W78=TRUE,$W$3,IF(X78=TRUE,$X$3,IF(Y78=TRUE,$Y$3,"Non"))))))</f>
        <v>Non</v>
      </c>
      <c r="AB78" s="237" t="b">
        <f t="shared" si="300"/>
        <v>0</v>
      </c>
      <c r="AC78" s="237" t="b">
        <f t="shared" si="301"/>
        <v>0</v>
      </c>
      <c r="AD78" s="237" t="b">
        <f t="shared" si="302"/>
        <v>0</v>
      </c>
      <c r="AE78" s="237" t="b">
        <f t="shared" si="303"/>
        <v>0</v>
      </c>
      <c r="AF78" s="237" t="b">
        <f t="shared" si="304"/>
        <v>0</v>
      </c>
      <c r="AG78" s="121" t="str">
        <f>IF(COUNTA(E78:F78:H78)&lt;3,"",(IF(AB78=TRUE,$AB$3,IF(AC78=TRUE,$AC$3,IF(AD78=TRUE,$AD$3,IF(AE78=TRUE,$AE$3,IF(AF78=TRUE,$AF$3,"Aucune")))))))</f>
        <v>Aucune</v>
      </c>
      <c r="AH78" s="237" t="b">
        <f t="shared" si="305"/>
        <v>0</v>
      </c>
      <c r="AI78" s="237" t="b">
        <f t="shared" si="306"/>
        <v>0</v>
      </c>
      <c r="AJ78" s="237" t="b">
        <f t="shared" si="307"/>
        <v>0</v>
      </c>
      <c r="AK78" s="237" t="b">
        <f t="shared" si="308"/>
        <v>0</v>
      </c>
      <c r="AL78" s="237" t="b">
        <f t="shared" si="309"/>
        <v>0</v>
      </c>
      <c r="AM78" s="237" t="b">
        <f t="shared" si="310"/>
        <v>0</v>
      </c>
      <c r="AN78" s="237" t="b">
        <f t="shared" si="311"/>
        <v>0</v>
      </c>
      <c r="AO78" s="237" t="b">
        <f t="shared" si="312"/>
        <v>0</v>
      </c>
      <c r="AP78" s="237" t="b">
        <f t="shared" si="313"/>
        <v>0</v>
      </c>
      <c r="AQ78" s="237" t="b">
        <f t="shared" si="314"/>
        <v>0</v>
      </c>
      <c r="AR78" s="237" t="b">
        <f t="shared" si="315"/>
        <v>0</v>
      </c>
      <c r="AS78" s="237" t="b">
        <f t="shared" si="316"/>
        <v>0</v>
      </c>
      <c r="AT78" s="237" t="b">
        <f t="shared" si="317"/>
        <v>0</v>
      </c>
      <c r="AU78" s="237" t="b">
        <f t="shared" si="318"/>
        <v>0</v>
      </c>
      <c r="AV78" s="237" t="b">
        <f t="shared" si="319"/>
        <v>0</v>
      </c>
      <c r="AW78" s="237" t="b">
        <f t="shared" si="320"/>
        <v>0</v>
      </c>
      <c r="AX78" s="623" t="str">
        <f>IF(COUNTA(E78:F78:H78)&lt;3,"",(IF(AH78=TRUE,AH$3,IF(AI78=TRUE,AI$3,IF(AJ78=TRUE,AJ$3,IF(AK78=TRUE,AK$3,IF(AL78=TRUE,AL$3,IF(AM78=TRUE,AM$3,IF(AN78=TRUE,AN$3,IF(AO78=TRUE,AO$3,IF(AP78=TRUE,AP$3,IF(AQ78=TRUE,AQ$3,IF(AR78=TRUE,AR$3,IF(AS78=TRUE,AS$3,IF(AT78=TRUE,AT$3,IF(AU78=TRUE,AU$3,IF(AV78=TRUE,AV$3,IF(AW78=TRUE,AW$3,"Aucune"))))))))))))))))))</f>
        <v>Aucune</v>
      </c>
      <c r="AY78" s="551" t="b">
        <f t="shared" si="269"/>
        <v>0</v>
      </c>
      <c r="AZ78" s="237" t="b">
        <f t="shared" si="270"/>
        <v>0</v>
      </c>
      <c r="BA78" s="237" t="b">
        <f t="shared" si="271"/>
        <v>0</v>
      </c>
      <c r="BB78" s="121" t="str">
        <f>IF(COUNTA(E78:F78:H78)&lt;3,"",(IF(AY78=TRUE,$AY$3,IF(AZ78=TRUE,$AZ$3,IF(BA78=TRUE,$BA$3,"Aucune action requise")))))</f>
        <v>Aucune action requise</v>
      </c>
      <c r="BC78" s="237" t="b">
        <f t="shared" si="272"/>
        <v>0</v>
      </c>
      <c r="BD78" s="237" t="b">
        <f t="shared" si="273"/>
        <v>0</v>
      </c>
      <c r="BE78" s="237" t="b">
        <f t="shared" si="274"/>
        <v>0</v>
      </c>
      <c r="BF78" s="237" t="b">
        <f t="shared" si="275"/>
        <v>0</v>
      </c>
      <c r="BG78" s="121" t="str">
        <f>IF(COUNTA(E78:F78:H78)&lt;3,"",(IF(BC78=TRUE,$BC$3,IF(BD78=TRUE,$BD$3,IF(BE78=TRUE,$BE$3,IF(BF78=TRUE,$BF$3,"Aucun"))))))</f>
        <v>Aucun</v>
      </c>
      <c r="BH78" s="122">
        <f t="shared" si="276"/>
        <v>0</v>
      </c>
      <c r="BI78" s="122">
        <f>'ODD 8'!AX13</f>
        <v>0</v>
      </c>
      <c r="BJ78" s="34"/>
      <c r="BK78" s="306"/>
      <c r="BL78" s="662">
        <f t="shared" si="277"/>
        <v>0</v>
      </c>
      <c r="BM78" s="663">
        <f t="shared" si="278"/>
        <v>0</v>
      </c>
      <c r="BR78" s="234">
        <f t="shared" si="279"/>
        <v>1</v>
      </c>
      <c r="BS78" s="234">
        <f t="shared" si="280"/>
        <v>0</v>
      </c>
      <c r="BT78" s="234">
        <f t="shared" si="281"/>
        <v>0</v>
      </c>
      <c r="BU78" s="234">
        <f t="shared" si="282"/>
        <v>0</v>
      </c>
      <c r="BV78" s="234">
        <f t="shared" si="283"/>
        <v>0</v>
      </c>
      <c r="BW78" s="234">
        <f t="shared" si="284"/>
        <v>0</v>
      </c>
      <c r="BX78" s="234">
        <f t="shared" si="285"/>
        <v>0</v>
      </c>
      <c r="BY78" s="234">
        <f t="shared" si="286"/>
        <v>0</v>
      </c>
    </row>
    <row r="79" spans="1:77" s="233" customFormat="1" ht="114" customHeight="1">
      <c r="A79" s="226"/>
      <c r="B79" s="261" t="s">
        <v>204</v>
      </c>
      <c r="C79" s="159" t="s">
        <v>205</v>
      </c>
      <c r="D79" s="594">
        <f>'ODD 8'!D14</f>
        <v>0</v>
      </c>
      <c r="E79" s="172">
        <f>'ODD 8'!E14</f>
        <v>0</v>
      </c>
      <c r="F79" s="119">
        <f>'ODD 8'!F14</f>
        <v>0</v>
      </c>
      <c r="G79" s="119">
        <f>'ODD 8'!G14</f>
        <v>0</v>
      </c>
      <c r="H79" s="120">
        <f>'ODD 8'!H14</f>
        <v>0</v>
      </c>
      <c r="I79" s="120">
        <f>'ODD 8'!I14</f>
        <v>0</v>
      </c>
      <c r="J79" s="236">
        <f t="shared" si="287"/>
        <v>0</v>
      </c>
      <c r="K79" s="237">
        <f t="shared" si="265"/>
        <v>0</v>
      </c>
      <c r="L79" s="237" t="b">
        <f t="shared" si="288"/>
        <v>0</v>
      </c>
      <c r="M79" s="237" t="b">
        <f t="shared" si="289"/>
        <v>0</v>
      </c>
      <c r="N79" s="237" t="b">
        <f t="shared" si="290"/>
        <v>0</v>
      </c>
      <c r="O79" s="237" t="b">
        <f t="shared" si="291"/>
        <v>0</v>
      </c>
      <c r="P79" s="237" t="b">
        <f t="shared" si="292"/>
        <v>0</v>
      </c>
      <c r="Q79" s="237" t="b">
        <f t="shared" si="293"/>
        <v>0</v>
      </c>
      <c r="R79" s="237" t="b">
        <f t="shared" si="294"/>
        <v>0</v>
      </c>
      <c r="S79" s="238">
        <f t="shared" si="266"/>
        <v>0</v>
      </c>
      <c r="T79" s="239">
        <f t="shared" si="267"/>
        <v>0</v>
      </c>
      <c r="U79" s="240">
        <f t="shared" si="268"/>
        <v>0</v>
      </c>
      <c r="V79" s="237" t="b">
        <f t="shared" si="295"/>
        <v>0</v>
      </c>
      <c r="W79" s="237" t="b">
        <f t="shared" si="296"/>
        <v>0</v>
      </c>
      <c r="X79" s="237" t="b">
        <f t="shared" si="297"/>
        <v>0</v>
      </c>
      <c r="Y79" s="237" t="b">
        <f t="shared" si="298"/>
        <v>0</v>
      </c>
      <c r="Z79" s="634" t="b">
        <f t="shared" si="299"/>
        <v>1</v>
      </c>
      <c r="AA79" s="639" t="str">
        <f>IF(COUNTA(E79:F79:H79)&lt;3,"",(IF(V79=TRUE,$V$3,IF(W79=TRUE,$W$3,IF(X79=TRUE,$X$3,IF(Y79=TRUE,$Y$3,"Non"))))))</f>
        <v>Non</v>
      </c>
      <c r="AB79" s="237" t="b">
        <f t="shared" si="300"/>
        <v>0</v>
      </c>
      <c r="AC79" s="237" t="b">
        <f t="shared" si="301"/>
        <v>0</v>
      </c>
      <c r="AD79" s="237" t="b">
        <f t="shared" si="302"/>
        <v>0</v>
      </c>
      <c r="AE79" s="237" t="b">
        <f t="shared" si="303"/>
        <v>0</v>
      </c>
      <c r="AF79" s="237" t="b">
        <f t="shared" si="304"/>
        <v>0</v>
      </c>
      <c r="AG79" s="121" t="str">
        <f>IF(COUNTA(E79:F79:H79)&lt;3,"",(IF(AB79=TRUE,$AB$3,IF(AC79=TRUE,$AC$3,IF(AD79=TRUE,$AD$3,IF(AE79=TRUE,$AE$3,IF(AF79=TRUE,$AF$3,"Aucune")))))))</f>
        <v>Aucune</v>
      </c>
      <c r="AH79" s="237" t="b">
        <f t="shared" si="305"/>
        <v>0</v>
      </c>
      <c r="AI79" s="237" t="b">
        <f t="shared" si="306"/>
        <v>0</v>
      </c>
      <c r="AJ79" s="237" t="b">
        <f t="shared" si="307"/>
        <v>0</v>
      </c>
      <c r="AK79" s="237" t="b">
        <f t="shared" si="308"/>
        <v>0</v>
      </c>
      <c r="AL79" s="237" t="b">
        <f t="shared" si="309"/>
        <v>0</v>
      </c>
      <c r="AM79" s="237" t="b">
        <f t="shared" si="310"/>
        <v>0</v>
      </c>
      <c r="AN79" s="237" t="b">
        <f t="shared" si="311"/>
        <v>0</v>
      </c>
      <c r="AO79" s="237" t="b">
        <f t="shared" si="312"/>
        <v>0</v>
      </c>
      <c r="AP79" s="237" t="b">
        <f t="shared" si="313"/>
        <v>0</v>
      </c>
      <c r="AQ79" s="237" t="b">
        <f t="shared" si="314"/>
        <v>0</v>
      </c>
      <c r="AR79" s="237" t="b">
        <f t="shared" si="315"/>
        <v>0</v>
      </c>
      <c r="AS79" s="237" t="b">
        <f t="shared" si="316"/>
        <v>0</v>
      </c>
      <c r="AT79" s="237" t="b">
        <f t="shared" si="317"/>
        <v>0</v>
      </c>
      <c r="AU79" s="237" t="b">
        <f t="shared" si="318"/>
        <v>0</v>
      </c>
      <c r="AV79" s="237" t="b">
        <f t="shared" si="319"/>
        <v>0</v>
      </c>
      <c r="AW79" s="237" t="b">
        <f t="shared" si="320"/>
        <v>0</v>
      </c>
      <c r="AX79" s="623" t="str">
        <f>IF(COUNTA(E79:F79:H79)&lt;3,"",(IF(AH79=TRUE,AH$3,IF(AI79=TRUE,AI$3,IF(AJ79=TRUE,AJ$3,IF(AK79=TRUE,AK$3,IF(AL79=TRUE,AL$3,IF(AM79=TRUE,AM$3,IF(AN79=TRUE,AN$3,IF(AO79=TRUE,AO$3,IF(AP79=TRUE,AP$3,IF(AQ79=TRUE,AQ$3,IF(AR79=TRUE,AR$3,IF(AS79=TRUE,AS$3,IF(AT79=TRUE,AT$3,IF(AU79=TRUE,AU$3,IF(AV79=TRUE,AV$3,IF(AW79=TRUE,AW$3,"Aucune"))))))))))))))))))</f>
        <v>Aucune</v>
      </c>
      <c r="AY79" s="551" t="b">
        <f t="shared" si="269"/>
        <v>0</v>
      </c>
      <c r="AZ79" s="237" t="b">
        <f t="shared" si="270"/>
        <v>0</v>
      </c>
      <c r="BA79" s="237" t="b">
        <f t="shared" si="271"/>
        <v>0</v>
      </c>
      <c r="BB79" s="121" t="str">
        <f>IF(COUNTA(E79:F79:H79)&lt;3,"",(IF(AY79=TRUE,$AY$3,IF(AZ79=TRUE,$AZ$3,IF(BA79=TRUE,$BA$3,"Aucune action requise")))))</f>
        <v>Aucune action requise</v>
      </c>
      <c r="BC79" s="237" t="b">
        <f t="shared" si="272"/>
        <v>0</v>
      </c>
      <c r="BD79" s="237" t="b">
        <f t="shared" si="273"/>
        <v>0</v>
      </c>
      <c r="BE79" s="237" t="b">
        <f t="shared" si="274"/>
        <v>0</v>
      </c>
      <c r="BF79" s="237" t="b">
        <f t="shared" si="275"/>
        <v>0</v>
      </c>
      <c r="BG79" s="121" t="str">
        <f>IF(COUNTA(E79:F79:H79)&lt;3,"",(IF(BC79=TRUE,$BC$3,IF(BD79=TRUE,$BD$3,IF(BE79=TRUE,$BE$3,IF(BF79=TRUE,$BF$3,"Aucun"))))))</f>
        <v>Aucun</v>
      </c>
      <c r="BH79" s="122">
        <f t="shared" si="276"/>
        <v>0</v>
      </c>
      <c r="BI79" s="122">
        <f>'ODD 8'!AX14</f>
        <v>0</v>
      </c>
      <c r="BJ79" s="34"/>
      <c r="BK79" s="306"/>
      <c r="BL79" s="662">
        <f t="shared" si="277"/>
        <v>0</v>
      </c>
      <c r="BM79" s="663">
        <f t="shared" si="278"/>
        <v>0</v>
      </c>
      <c r="BR79" s="234">
        <f t="shared" si="279"/>
        <v>1</v>
      </c>
      <c r="BS79" s="234">
        <f t="shared" si="280"/>
        <v>0</v>
      </c>
      <c r="BT79" s="234">
        <f t="shared" si="281"/>
        <v>0</v>
      </c>
      <c r="BU79" s="234">
        <f t="shared" si="282"/>
        <v>0</v>
      </c>
      <c r="BV79" s="234">
        <f t="shared" si="283"/>
        <v>0</v>
      </c>
      <c r="BW79" s="234">
        <f t="shared" si="284"/>
        <v>0</v>
      </c>
      <c r="BX79" s="234">
        <f t="shared" si="285"/>
        <v>0</v>
      </c>
      <c r="BY79" s="234">
        <f t="shared" si="286"/>
        <v>0</v>
      </c>
    </row>
    <row r="80" spans="1:77" ht="114" customHeight="1">
      <c r="B80" s="261" t="s">
        <v>206</v>
      </c>
      <c r="C80" s="159" t="s">
        <v>207</v>
      </c>
      <c r="D80" s="594">
        <f>'ODD 8'!D15</f>
        <v>0</v>
      </c>
      <c r="E80" s="172">
        <f>'ODD 8'!E15</f>
        <v>0</v>
      </c>
      <c r="F80" s="119">
        <f>'ODD 8'!F15</f>
        <v>0</v>
      </c>
      <c r="G80" s="119">
        <f>'ODD 8'!G15</f>
        <v>0</v>
      </c>
      <c r="H80" s="120">
        <f>'ODD 8'!H15</f>
        <v>0</v>
      </c>
      <c r="I80" s="120">
        <f>'ODD 8'!I15</f>
        <v>0</v>
      </c>
      <c r="J80" s="236">
        <f t="shared" si="287"/>
        <v>0</v>
      </c>
      <c r="K80" s="237">
        <f t="shared" si="265"/>
        <v>0</v>
      </c>
      <c r="L80" s="237" t="b">
        <f t="shared" si="288"/>
        <v>0</v>
      </c>
      <c r="M80" s="237" t="b">
        <f t="shared" si="289"/>
        <v>0</v>
      </c>
      <c r="N80" s="237" t="b">
        <f t="shared" si="290"/>
        <v>0</v>
      </c>
      <c r="O80" s="237" t="b">
        <f t="shared" si="291"/>
        <v>0</v>
      </c>
      <c r="P80" s="237" t="b">
        <f t="shared" si="292"/>
        <v>0</v>
      </c>
      <c r="Q80" s="237" t="b">
        <f t="shared" si="293"/>
        <v>0</v>
      </c>
      <c r="R80" s="237" t="b">
        <f t="shared" si="294"/>
        <v>0</v>
      </c>
      <c r="S80" s="238">
        <f t="shared" si="266"/>
        <v>0</v>
      </c>
      <c r="T80" s="239">
        <f t="shared" si="267"/>
        <v>0</v>
      </c>
      <c r="U80" s="240">
        <f t="shared" si="268"/>
        <v>0</v>
      </c>
      <c r="V80" s="237" t="b">
        <f t="shared" si="295"/>
        <v>0</v>
      </c>
      <c r="W80" s="237" t="b">
        <f t="shared" si="296"/>
        <v>0</v>
      </c>
      <c r="X80" s="237" t="b">
        <f t="shared" si="297"/>
        <v>0</v>
      </c>
      <c r="Y80" s="237" t="b">
        <f t="shared" si="298"/>
        <v>0</v>
      </c>
      <c r="Z80" s="634" t="b">
        <f t="shared" si="299"/>
        <v>1</v>
      </c>
      <c r="AA80" s="639" t="str">
        <f>IF(COUNTA(E80:F80:H80)&lt;3,"",(IF(V80=TRUE,$V$3,IF(W80=TRUE,$W$3,IF(X80=TRUE,$X$3,IF(Y80=TRUE,$Y$3,"Non"))))))</f>
        <v>Non</v>
      </c>
      <c r="AB80" s="237" t="b">
        <f t="shared" si="300"/>
        <v>0</v>
      </c>
      <c r="AC80" s="237" t="b">
        <f t="shared" si="301"/>
        <v>0</v>
      </c>
      <c r="AD80" s="237" t="b">
        <f t="shared" si="302"/>
        <v>0</v>
      </c>
      <c r="AE80" s="237" t="b">
        <f t="shared" si="303"/>
        <v>0</v>
      </c>
      <c r="AF80" s="237" t="b">
        <f t="shared" si="304"/>
        <v>0</v>
      </c>
      <c r="AG80" s="121" t="str">
        <f>IF(COUNTA(E80:F80:H80)&lt;3,"",(IF(AB80=TRUE,$AB$3,IF(AC80=TRUE,$AC$3,IF(AD80=TRUE,$AD$3,IF(AE80=TRUE,$AE$3,IF(AF80=TRUE,$AF$3,"Aucune")))))))</f>
        <v>Aucune</v>
      </c>
      <c r="AH80" s="237" t="b">
        <f t="shared" si="305"/>
        <v>0</v>
      </c>
      <c r="AI80" s="237" t="b">
        <f t="shared" si="306"/>
        <v>0</v>
      </c>
      <c r="AJ80" s="237" t="b">
        <f t="shared" si="307"/>
        <v>0</v>
      </c>
      <c r="AK80" s="237" t="b">
        <f t="shared" si="308"/>
        <v>0</v>
      </c>
      <c r="AL80" s="237" t="b">
        <f t="shared" si="309"/>
        <v>0</v>
      </c>
      <c r="AM80" s="237" t="b">
        <f t="shared" si="310"/>
        <v>0</v>
      </c>
      <c r="AN80" s="237" t="b">
        <f t="shared" si="311"/>
        <v>0</v>
      </c>
      <c r="AO80" s="237" t="b">
        <f t="shared" si="312"/>
        <v>0</v>
      </c>
      <c r="AP80" s="237" t="b">
        <f t="shared" si="313"/>
        <v>0</v>
      </c>
      <c r="AQ80" s="237" t="b">
        <f t="shared" si="314"/>
        <v>0</v>
      </c>
      <c r="AR80" s="237" t="b">
        <f t="shared" si="315"/>
        <v>0</v>
      </c>
      <c r="AS80" s="237" t="b">
        <f t="shared" si="316"/>
        <v>0</v>
      </c>
      <c r="AT80" s="237" t="b">
        <f t="shared" si="317"/>
        <v>0</v>
      </c>
      <c r="AU80" s="237" t="b">
        <f t="shared" si="318"/>
        <v>0</v>
      </c>
      <c r="AV80" s="237" t="b">
        <f t="shared" si="319"/>
        <v>0</v>
      </c>
      <c r="AW80" s="237" t="b">
        <f t="shared" si="320"/>
        <v>0</v>
      </c>
      <c r="AX80" s="623" t="str">
        <f>IF(COUNTA(E80:F80:H80)&lt;3,"",(IF(AH80=TRUE,AH$3,IF(AI80=TRUE,AI$3,IF(AJ80=TRUE,AJ$3,IF(AK80=TRUE,AK$3,IF(AL80=TRUE,AL$3,IF(AM80=TRUE,AM$3,IF(AN80=TRUE,AN$3,IF(AO80=TRUE,AO$3,IF(AP80=TRUE,AP$3,IF(AQ80=TRUE,AQ$3,IF(AR80=TRUE,AR$3,IF(AS80=TRUE,AS$3,IF(AT80=TRUE,AT$3,IF(AU80=TRUE,AU$3,IF(AV80=TRUE,AV$3,IF(AW80=TRUE,AW$3,"Aucune"))))))))))))))))))</f>
        <v>Aucune</v>
      </c>
      <c r="AY80" s="551" t="b">
        <f t="shared" si="269"/>
        <v>0</v>
      </c>
      <c r="AZ80" s="237" t="b">
        <f t="shared" si="270"/>
        <v>0</v>
      </c>
      <c r="BA80" s="237" t="b">
        <f t="shared" si="271"/>
        <v>0</v>
      </c>
      <c r="BB80" s="121" t="str">
        <f>IF(COUNTA(E80:F80:H80)&lt;3,"",(IF(AY80=TRUE,$AY$3,IF(AZ80=TRUE,$AZ$3,IF(BA80=TRUE,$BA$3,"Aucune action requise")))))</f>
        <v>Aucune action requise</v>
      </c>
      <c r="BC80" s="237" t="b">
        <f t="shared" si="272"/>
        <v>0</v>
      </c>
      <c r="BD80" s="237" t="b">
        <f t="shared" si="273"/>
        <v>0</v>
      </c>
      <c r="BE80" s="237" t="b">
        <f t="shared" si="274"/>
        <v>0</v>
      </c>
      <c r="BF80" s="237" t="b">
        <f t="shared" si="275"/>
        <v>0</v>
      </c>
      <c r="BG80" s="121" t="str">
        <f>IF(COUNTA(E80:F80:H80)&lt;3,"",(IF(BC80=TRUE,$BC$3,IF(BD80=TRUE,$BD$3,IF(BE80=TRUE,$BE$3,IF(BF80=TRUE,$BF$3,"Aucun"))))))</f>
        <v>Aucun</v>
      </c>
      <c r="BH80" s="122">
        <f t="shared" si="276"/>
        <v>0</v>
      </c>
      <c r="BI80" s="122">
        <f>'ODD 8'!AX15</f>
        <v>0</v>
      </c>
      <c r="BJ80" s="34"/>
      <c r="BK80" s="306"/>
      <c r="BL80" s="662">
        <f t="shared" si="277"/>
        <v>0</v>
      </c>
      <c r="BM80" s="663">
        <f t="shared" si="278"/>
        <v>0</v>
      </c>
      <c r="BR80" s="234">
        <f t="shared" si="279"/>
        <v>1</v>
      </c>
      <c r="BS80" s="234">
        <f t="shared" si="280"/>
        <v>0</v>
      </c>
      <c r="BT80" s="234">
        <f t="shared" si="281"/>
        <v>0</v>
      </c>
      <c r="BU80" s="234">
        <f t="shared" si="282"/>
        <v>0</v>
      </c>
      <c r="BV80" s="234">
        <f t="shared" si="283"/>
        <v>0</v>
      </c>
      <c r="BW80" s="234">
        <f t="shared" si="284"/>
        <v>0</v>
      </c>
      <c r="BX80" s="234">
        <f t="shared" si="285"/>
        <v>0</v>
      </c>
      <c r="BY80" s="234">
        <f t="shared" si="286"/>
        <v>0</v>
      </c>
    </row>
    <row r="81" spans="1:77" ht="114" customHeight="1" thickBot="1">
      <c r="B81" s="285" t="s">
        <v>208</v>
      </c>
      <c r="C81" s="167" t="s">
        <v>209</v>
      </c>
      <c r="D81" s="602">
        <f>'ODD 8'!D16</f>
        <v>0</v>
      </c>
      <c r="E81" s="183">
        <f>'ODD 8'!E16</f>
        <v>0</v>
      </c>
      <c r="F81" s="148">
        <f>'ODD 8'!F16</f>
        <v>0</v>
      </c>
      <c r="G81" s="148">
        <f>'ODD 8'!G16</f>
        <v>0</v>
      </c>
      <c r="H81" s="149">
        <f>'ODD 8'!H16</f>
        <v>0</v>
      </c>
      <c r="I81" s="149">
        <f>'ODD 8'!I16</f>
        <v>0</v>
      </c>
      <c r="J81" s="269">
        <f t="shared" si="287"/>
        <v>0</v>
      </c>
      <c r="K81" s="270">
        <f t="shared" si="265"/>
        <v>0</v>
      </c>
      <c r="L81" s="270" t="b">
        <f t="shared" si="288"/>
        <v>0</v>
      </c>
      <c r="M81" s="270" t="b">
        <f t="shared" si="289"/>
        <v>0</v>
      </c>
      <c r="N81" s="270" t="b">
        <f t="shared" si="290"/>
        <v>0</v>
      </c>
      <c r="O81" s="270" t="b">
        <f t="shared" si="291"/>
        <v>0</v>
      </c>
      <c r="P81" s="270" t="b">
        <f t="shared" si="292"/>
        <v>0</v>
      </c>
      <c r="Q81" s="270" t="b">
        <f t="shared" si="293"/>
        <v>0</v>
      </c>
      <c r="R81" s="270" t="b">
        <f t="shared" si="294"/>
        <v>0</v>
      </c>
      <c r="S81" s="271">
        <f t="shared" si="266"/>
        <v>0</v>
      </c>
      <c r="T81" s="272">
        <f t="shared" si="267"/>
        <v>0</v>
      </c>
      <c r="U81" s="273">
        <f t="shared" si="268"/>
        <v>0</v>
      </c>
      <c r="V81" s="270" t="b">
        <f t="shared" si="295"/>
        <v>0</v>
      </c>
      <c r="W81" s="270" t="b">
        <f t="shared" si="296"/>
        <v>0</v>
      </c>
      <c r="X81" s="270" t="b">
        <f t="shared" si="297"/>
        <v>0</v>
      </c>
      <c r="Y81" s="270" t="b">
        <f t="shared" si="298"/>
        <v>0</v>
      </c>
      <c r="Z81" s="637" t="b">
        <f t="shared" si="299"/>
        <v>1</v>
      </c>
      <c r="AA81" s="645" t="str">
        <f>IF(COUNTA(E81:F81:H81)&lt;3,"",(IF(V81=TRUE,$V$3,IF(W81=TRUE,$W$3,IF(X81=TRUE,$X$3,IF(Y81=TRUE,$Y$3,"Non"))))))</f>
        <v>Non</v>
      </c>
      <c r="AB81" s="256" t="b">
        <f t="shared" si="300"/>
        <v>0</v>
      </c>
      <c r="AC81" s="256" t="b">
        <f t="shared" si="301"/>
        <v>0</v>
      </c>
      <c r="AD81" s="256" t="b">
        <f t="shared" si="302"/>
        <v>0</v>
      </c>
      <c r="AE81" s="256" t="b">
        <f t="shared" si="303"/>
        <v>0</v>
      </c>
      <c r="AF81" s="256" t="b">
        <f t="shared" si="304"/>
        <v>0</v>
      </c>
      <c r="AG81" s="140" t="str">
        <f>IF(COUNTA(E81:F81:H81)&lt;3,"",(IF(AB81=TRUE,$AB$3,IF(AC81=TRUE,$AC$3,IF(AD81=TRUE,$AD$3,IF(AE81=TRUE,$AE$3,IF(AF81=TRUE,$AF$3,"Aucune")))))))</f>
        <v>Aucune</v>
      </c>
      <c r="AH81" s="288" t="b">
        <f t="shared" si="305"/>
        <v>0</v>
      </c>
      <c r="AI81" s="288" t="b">
        <f t="shared" si="306"/>
        <v>0</v>
      </c>
      <c r="AJ81" s="288" t="b">
        <f t="shared" si="307"/>
        <v>0</v>
      </c>
      <c r="AK81" s="288" t="b">
        <f t="shared" si="308"/>
        <v>0</v>
      </c>
      <c r="AL81" s="288" t="b">
        <f t="shared" si="309"/>
        <v>0</v>
      </c>
      <c r="AM81" s="288" t="b">
        <f t="shared" si="310"/>
        <v>0</v>
      </c>
      <c r="AN81" s="288" t="b">
        <f t="shared" si="311"/>
        <v>0</v>
      </c>
      <c r="AO81" s="288" t="b">
        <f t="shared" si="312"/>
        <v>0</v>
      </c>
      <c r="AP81" s="288" t="b">
        <f t="shared" si="313"/>
        <v>0</v>
      </c>
      <c r="AQ81" s="288" t="b">
        <f t="shared" si="314"/>
        <v>0</v>
      </c>
      <c r="AR81" s="288" t="b">
        <f t="shared" si="315"/>
        <v>0</v>
      </c>
      <c r="AS81" s="288" t="b">
        <f t="shared" si="316"/>
        <v>0</v>
      </c>
      <c r="AT81" s="288" t="b">
        <f t="shared" si="317"/>
        <v>0</v>
      </c>
      <c r="AU81" s="288" t="b">
        <f t="shared" si="318"/>
        <v>0</v>
      </c>
      <c r="AV81" s="288" t="b">
        <f t="shared" si="319"/>
        <v>0</v>
      </c>
      <c r="AW81" s="288" t="b">
        <f t="shared" si="320"/>
        <v>0</v>
      </c>
      <c r="AX81" s="565" t="str">
        <f>IF(COUNTA(E81:F81:H81)&lt;3,"",(IF(AH81=TRUE,AH$3,IF(AI81=TRUE,AI$3,IF(AJ81=TRUE,AJ$3,IF(AK81=TRUE,AK$3,IF(AL81=TRUE,AL$3,IF(AM81=TRUE,AM$3,IF(AN81=TRUE,AN$3,IF(AO81=TRUE,AO$3,IF(AP81=TRUE,AP$3,IF(AQ81=TRUE,AQ$3,IF(AR81=TRUE,AR$3,IF(AS81=TRUE,AS$3,IF(AT81=TRUE,AT$3,IF(AU81=TRUE,AU$3,IF(AV81=TRUE,AV$3,IF(AW81=TRUE,AW$3,"Aucune"))))))))))))))))))</f>
        <v>Aucune</v>
      </c>
      <c r="AY81" s="587" t="b">
        <f t="shared" si="269"/>
        <v>0</v>
      </c>
      <c r="AZ81" s="270" t="b">
        <f t="shared" si="270"/>
        <v>0</v>
      </c>
      <c r="BA81" s="270" t="b">
        <f t="shared" si="271"/>
        <v>0</v>
      </c>
      <c r="BB81" s="150" t="str">
        <f>IF(COUNTA(E81:F81:H81)&lt;3,"",(IF(AY81=TRUE,$AY$3,IF(AZ81=TRUE,$AZ$3,IF(BA81=TRUE,$BA$3,"Aucune action requise")))))</f>
        <v>Aucune action requise</v>
      </c>
      <c r="BC81" s="270" t="b">
        <f t="shared" si="272"/>
        <v>0</v>
      </c>
      <c r="BD81" s="270" t="b">
        <f t="shared" si="273"/>
        <v>0</v>
      </c>
      <c r="BE81" s="270" t="b">
        <f t="shared" si="274"/>
        <v>0</v>
      </c>
      <c r="BF81" s="270" t="b">
        <f t="shared" si="275"/>
        <v>0</v>
      </c>
      <c r="BG81" s="150" t="str">
        <f>IF(COUNTA(E81:F81:H81)&lt;3,"",(IF(BC81=TRUE,$BC$3,IF(BD81=TRUE,$BD$3,IF(BE81=TRUE,$BE$3,IF(BF81=TRUE,$BF$3,"Aucun"))))))</f>
        <v>Aucun</v>
      </c>
      <c r="BH81" s="151">
        <f t="shared" si="276"/>
        <v>0</v>
      </c>
      <c r="BI81" s="151">
        <f>'ODD 8'!AX16</f>
        <v>0</v>
      </c>
      <c r="BJ81" s="38"/>
      <c r="BK81" s="311"/>
      <c r="BL81" s="670">
        <f t="shared" si="277"/>
        <v>0</v>
      </c>
      <c r="BM81" s="671">
        <f t="shared" si="278"/>
        <v>0</v>
      </c>
      <c r="BR81" s="234">
        <f t="shared" si="279"/>
        <v>1</v>
      </c>
      <c r="BS81" s="234">
        <f t="shared" si="280"/>
        <v>0</v>
      </c>
      <c r="BT81" s="234">
        <f t="shared" si="281"/>
        <v>0</v>
      </c>
      <c r="BU81" s="234">
        <f t="shared" si="282"/>
        <v>0</v>
      </c>
      <c r="BV81" s="234">
        <f t="shared" si="283"/>
        <v>0</v>
      </c>
      <c r="BW81" s="234">
        <f t="shared" si="284"/>
        <v>0</v>
      </c>
      <c r="BX81" s="234">
        <f t="shared" si="285"/>
        <v>0</v>
      </c>
      <c r="BY81" s="234">
        <f t="shared" si="286"/>
        <v>0</v>
      </c>
    </row>
    <row r="82" spans="1:77" ht="114" customHeight="1">
      <c r="B82" s="274" t="s">
        <v>210</v>
      </c>
      <c r="C82" s="169" t="s">
        <v>211</v>
      </c>
      <c r="D82" s="600">
        <f>'ODD 8'!D17</f>
        <v>0</v>
      </c>
      <c r="E82" s="195">
        <f>'ODD 8'!E17</f>
        <v>0</v>
      </c>
      <c r="F82" s="132">
        <f>'ODD 8'!F17</f>
        <v>0</v>
      </c>
      <c r="G82" s="132">
        <f>'ODD 8'!G17</f>
        <v>0</v>
      </c>
      <c r="H82" s="133">
        <f>'ODD 8'!H17</f>
        <v>0</v>
      </c>
      <c r="I82" s="133">
        <f>'ODD 8'!I17</f>
        <v>0</v>
      </c>
      <c r="J82" s="249">
        <f t="shared" si="287"/>
        <v>0</v>
      </c>
      <c r="K82" s="250">
        <f t="shared" si="265"/>
        <v>0</v>
      </c>
      <c r="L82" s="250" t="b">
        <f t="shared" si="288"/>
        <v>0</v>
      </c>
      <c r="M82" s="250" t="b">
        <f t="shared" si="289"/>
        <v>0</v>
      </c>
      <c r="N82" s="250" t="b">
        <f t="shared" si="290"/>
        <v>0</v>
      </c>
      <c r="O82" s="250" t="b">
        <f t="shared" si="291"/>
        <v>0</v>
      </c>
      <c r="P82" s="250" t="b">
        <f t="shared" si="292"/>
        <v>0</v>
      </c>
      <c r="Q82" s="250" t="b">
        <f t="shared" si="293"/>
        <v>0</v>
      </c>
      <c r="R82" s="250" t="b">
        <f t="shared" si="294"/>
        <v>0</v>
      </c>
      <c r="S82" s="251">
        <f t="shared" si="266"/>
        <v>0</v>
      </c>
      <c r="T82" s="252">
        <f t="shared" si="267"/>
        <v>0</v>
      </c>
      <c r="U82" s="253">
        <f t="shared" si="268"/>
        <v>0</v>
      </c>
      <c r="V82" s="250" t="b">
        <f t="shared" si="295"/>
        <v>0</v>
      </c>
      <c r="W82" s="250" t="b">
        <f t="shared" si="296"/>
        <v>0</v>
      </c>
      <c r="X82" s="250" t="b">
        <f t="shared" si="297"/>
        <v>0</v>
      </c>
      <c r="Y82" s="250" t="b">
        <f t="shared" si="298"/>
        <v>0</v>
      </c>
      <c r="Z82" s="636" t="b">
        <f t="shared" si="299"/>
        <v>1</v>
      </c>
      <c r="AA82" s="641" t="str">
        <f>IF(COUNTA(E82:F82:H82)&lt;3,"",(IF(V82=TRUE,$V$3,IF(W82=TRUE,$W$3,IF(X82=TRUE,$X$3,IF(Y82=TRUE,$Y$3,"Non"))))))</f>
        <v>Non</v>
      </c>
      <c r="AB82" s="250" t="b">
        <f t="shared" si="300"/>
        <v>0</v>
      </c>
      <c r="AC82" s="250" t="b">
        <f t="shared" si="301"/>
        <v>0</v>
      </c>
      <c r="AD82" s="250" t="b">
        <f t="shared" si="302"/>
        <v>0</v>
      </c>
      <c r="AE82" s="250" t="b">
        <f t="shared" si="303"/>
        <v>0</v>
      </c>
      <c r="AF82" s="250" t="b">
        <f t="shared" si="304"/>
        <v>0</v>
      </c>
      <c r="AG82" s="134" t="str">
        <f>IF(COUNTA(E82:F82:H82)&lt;3,"",(IF(AB82=TRUE,$AB$3,IF(AC82=TRUE,$AC$3,IF(AD82=TRUE,$AD$3,IF(AE82=TRUE,$AE$3,IF(AF82=TRUE,$AF$3,"Aucune")))))))</f>
        <v>Aucune</v>
      </c>
      <c r="AH82" s="276" t="b">
        <f t="shared" si="305"/>
        <v>0</v>
      </c>
      <c r="AI82" s="276" t="b">
        <f t="shared" si="306"/>
        <v>0</v>
      </c>
      <c r="AJ82" s="276" t="b">
        <f t="shared" si="307"/>
        <v>0</v>
      </c>
      <c r="AK82" s="276" t="b">
        <f t="shared" si="308"/>
        <v>0</v>
      </c>
      <c r="AL82" s="276" t="b">
        <f t="shared" si="309"/>
        <v>0</v>
      </c>
      <c r="AM82" s="276" t="b">
        <f t="shared" si="310"/>
        <v>0</v>
      </c>
      <c r="AN82" s="276" t="b">
        <f t="shared" si="311"/>
        <v>0</v>
      </c>
      <c r="AO82" s="276" t="b">
        <f t="shared" si="312"/>
        <v>0</v>
      </c>
      <c r="AP82" s="276" t="b">
        <f t="shared" si="313"/>
        <v>0</v>
      </c>
      <c r="AQ82" s="276" t="b">
        <f t="shared" si="314"/>
        <v>0</v>
      </c>
      <c r="AR82" s="276" t="b">
        <f t="shared" si="315"/>
        <v>0</v>
      </c>
      <c r="AS82" s="276" t="b">
        <f t="shared" si="316"/>
        <v>0</v>
      </c>
      <c r="AT82" s="276" t="b">
        <f t="shared" si="317"/>
        <v>0</v>
      </c>
      <c r="AU82" s="276" t="b">
        <f t="shared" si="318"/>
        <v>0</v>
      </c>
      <c r="AV82" s="276" t="b">
        <f t="shared" si="319"/>
        <v>0</v>
      </c>
      <c r="AW82" s="276" t="b">
        <f t="shared" si="320"/>
        <v>0</v>
      </c>
      <c r="AX82" s="566" t="str">
        <f>IF(COUNTA(E82:F82:H82)&lt;3,"",(IF(AH82=TRUE,AH$3,IF(AI82=TRUE,AI$3,IF(AJ82=TRUE,AJ$3,IF(AK82=TRUE,AK$3,IF(AL82=TRUE,AL$3,IF(AM82=TRUE,AM$3,IF(AN82=TRUE,AN$3,IF(AO82=TRUE,AO$3,IF(AP82=TRUE,AP$3,IF(AQ82=TRUE,AQ$3,IF(AR82=TRUE,AR$3,IF(AS82=TRUE,AS$3,IF(AT82=TRUE,AT$3,IF(AU82=TRUE,AU$3,IF(AV82=TRUE,AV$3,IF(AW82=TRUE,AW$3,"Aucune"))))))))))))))))))</f>
        <v>Aucune</v>
      </c>
      <c r="AY82" s="563" t="b">
        <f t="shared" si="269"/>
        <v>0</v>
      </c>
      <c r="AZ82" s="250" t="b">
        <f t="shared" si="270"/>
        <v>0</v>
      </c>
      <c r="BA82" s="250" t="b">
        <f t="shared" si="271"/>
        <v>0</v>
      </c>
      <c r="BB82" s="134" t="str">
        <f>IF(COUNTA(E82:F82:H82)&lt;3,"",(IF(AY82=TRUE,$AY$3,IF(AZ82=TRUE,$AZ$3,IF(BA82=TRUE,$BA$3,"Aucune action requise")))))</f>
        <v>Aucune action requise</v>
      </c>
      <c r="BC82" s="250" t="b">
        <f t="shared" si="272"/>
        <v>0</v>
      </c>
      <c r="BD82" s="250" t="b">
        <f t="shared" si="273"/>
        <v>0</v>
      </c>
      <c r="BE82" s="250" t="b">
        <f t="shared" si="274"/>
        <v>0</v>
      </c>
      <c r="BF82" s="250" t="b">
        <f t="shared" si="275"/>
        <v>0</v>
      </c>
      <c r="BG82" s="134" t="str">
        <f>IF(COUNTA(E82:F82:H82)&lt;3,"",(IF(BC82=TRUE,$BC$3,IF(BD82=TRUE,$BD$3,IF(BE82=TRUE,$BE$3,IF(BF82=TRUE,$BF$3,"Aucun"))))))</f>
        <v>Aucun</v>
      </c>
      <c r="BH82" s="135">
        <f t="shared" si="276"/>
        <v>0</v>
      </c>
      <c r="BI82" s="135">
        <f>'ODD 8'!AX17</f>
        <v>0</v>
      </c>
      <c r="BJ82" s="36"/>
      <c r="BK82" s="308"/>
      <c r="BL82" s="666">
        <f t="shared" si="277"/>
        <v>0</v>
      </c>
      <c r="BM82" s="667">
        <f t="shared" si="278"/>
        <v>0</v>
      </c>
      <c r="BR82" s="234">
        <f t="shared" si="279"/>
        <v>1</v>
      </c>
      <c r="BS82" s="234">
        <f t="shared" si="280"/>
        <v>0</v>
      </c>
      <c r="BT82" s="234">
        <f t="shared" si="281"/>
        <v>0</v>
      </c>
      <c r="BU82" s="234">
        <f t="shared" si="282"/>
        <v>0</v>
      </c>
      <c r="BV82" s="234">
        <f t="shared" si="283"/>
        <v>0</v>
      </c>
      <c r="BW82" s="234">
        <f t="shared" si="284"/>
        <v>0</v>
      </c>
      <c r="BX82" s="234">
        <f t="shared" si="285"/>
        <v>0</v>
      </c>
      <c r="BY82" s="234">
        <f t="shared" si="286"/>
        <v>0</v>
      </c>
    </row>
    <row r="83" spans="1:77" ht="114" customHeight="1" thickBot="1">
      <c r="B83" s="286" t="s">
        <v>212</v>
      </c>
      <c r="C83" s="175" t="s">
        <v>213</v>
      </c>
      <c r="D83" s="582">
        <f>'ODD 8'!D18</f>
        <v>0</v>
      </c>
      <c r="E83" s="183">
        <f>'ODD 8'!E18</f>
        <v>0</v>
      </c>
      <c r="F83" s="148">
        <f>'ODD 8'!F18</f>
        <v>0</v>
      </c>
      <c r="G83" s="148">
        <f>'ODD 8'!G18</f>
        <v>0</v>
      </c>
      <c r="H83" s="149">
        <f>'ODD 8'!H18</f>
        <v>0</v>
      </c>
      <c r="I83" s="149">
        <f>'ODD 8'!I18</f>
        <v>0</v>
      </c>
      <c r="J83" s="269">
        <f t="shared" si="287"/>
        <v>0</v>
      </c>
      <c r="K83" s="270">
        <f t="shared" si="265"/>
        <v>0</v>
      </c>
      <c r="L83" s="270" t="b">
        <f t="shared" si="288"/>
        <v>0</v>
      </c>
      <c r="M83" s="270" t="b">
        <f t="shared" si="289"/>
        <v>0</v>
      </c>
      <c r="N83" s="270" t="b">
        <f t="shared" si="290"/>
        <v>0</v>
      </c>
      <c r="O83" s="270" t="b">
        <f t="shared" si="291"/>
        <v>0</v>
      </c>
      <c r="P83" s="270" t="b">
        <f t="shared" si="292"/>
        <v>0</v>
      </c>
      <c r="Q83" s="270" t="b">
        <f t="shared" si="293"/>
        <v>0</v>
      </c>
      <c r="R83" s="270" t="b">
        <f t="shared" si="294"/>
        <v>0</v>
      </c>
      <c r="S83" s="271">
        <f t="shared" si="266"/>
        <v>0</v>
      </c>
      <c r="T83" s="272">
        <f t="shared" si="267"/>
        <v>0</v>
      </c>
      <c r="U83" s="273">
        <f t="shared" si="268"/>
        <v>0</v>
      </c>
      <c r="V83" s="270" t="b">
        <f t="shared" si="295"/>
        <v>0</v>
      </c>
      <c r="W83" s="270" t="b">
        <f t="shared" si="296"/>
        <v>0</v>
      </c>
      <c r="X83" s="270" t="b">
        <f t="shared" si="297"/>
        <v>0</v>
      </c>
      <c r="Y83" s="270" t="b">
        <f t="shared" si="298"/>
        <v>0</v>
      </c>
      <c r="Z83" s="637" t="b">
        <f t="shared" si="299"/>
        <v>1</v>
      </c>
      <c r="AA83" s="642" t="str">
        <f>IF(COUNTA(E83:F83:H83)&lt;3,"",(IF(V83=TRUE,$V$3,IF(W83=TRUE,$W$3,IF(X83=TRUE,$X$3,IF(Y83=TRUE,$Y$3,"Non"))))))</f>
        <v>Non</v>
      </c>
      <c r="AB83" s="270" t="b">
        <f t="shared" si="300"/>
        <v>0</v>
      </c>
      <c r="AC83" s="270" t="b">
        <f t="shared" si="301"/>
        <v>0</v>
      </c>
      <c r="AD83" s="270" t="b">
        <f t="shared" si="302"/>
        <v>0</v>
      </c>
      <c r="AE83" s="270" t="b">
        <f t="shared" si="303"/>
        <v>0</v>
      </c>
      <c r="AF83" s="270" t="b">
        <f t="shared" si="304"/>
        <v>0</v>
      </c>
      <c r="AG83" s="150" t="str">
        <f>IF(COUNTA(E83:F83:H83)&lt;3,"",(IF(AB83=TRUE,$AB$3,IF(AC83=TRUE,$AC$3,IF(AD83=TRUE,$AD$3,IF(AE83=TRUE,$AE$3,IF(AF83=TRUE,$AF$3,"Aucune")))))))</f>
        <v>Aucune</v>
      </c>
      <c r="AH83" s="293" t="b">
        <f t="shared" si="305"/>
        <v>0</v>
      </c>
      <c r="AI83" s="293" t="b">
        <f t="shared" si="306"/>
        <v>0</v>
      </c>
      <c r="AJ83" s="293" t="b">
        <f t="shared" si="307"/>
        <v>0</v>
      </c>
      <c r="AK83" s="293" t="b">
        <f t="shared" si="308"/>
        <v>0</v>
      </c>
      <c r="AL83" s="293" t="b">
        <f t="shared" si="309"/>
        <v>0</v>
      </c>
      <c r="AM83" s="293" t="b">
        <f t="shared" si="310"/>
        <v>0</v>
      </c>
      <c r="AN83" s="293" t="b">
        <f t="shared" si="311"/>
        <v>0</v>
      </c>
      <c r="AO83" s="293" t="b">
        <f t="shared" si="312"/>
        <v>0</v>
      </c>
      <c r="AP83" s="293" t="b">
        <f t="shared" si="313"/>
        <v>0</v>
      </c>
      <c r="AQ83" s="293" t="b">
        <f t="shared" si="314"/>
        <v>0</v>
      </c>
      <c r="AR83" s="293" t="b">
        <f t="shared" si="315"/>
        <v>0</v>
      </c>
      <c r="AS83" s="293" t="b">
        <f t="shared" si="316"/>
        <v>0</v>
      </c>
      <c r="AT83" s="293" t="b">
        <f t="shared" si="317"/>
        <v>0</v>
      </c>
      <c r="AU83" s="293" t="b">
        <f t="shared" si="318"/>
        <v>0</v>
      </c>
      <c r="AV83" s="293" t="b">
        <f t="shared" si="319"/>
        <v>0</v>
      </c>
      <c r="AW83" s="293" t="b">
        <f t="shared" si="320"/>
        <v>0</v>
      </c>
      <c r="AX83" s="588" t="str">
        <f>IF(COUNTA(E83:F83:H83)&lt;3,"",(IF(AH83=TRUE,AH$3,IF(AI83=TRUE,AI$3,IF(AJ83=TRUE,AJ$3,IF(AK83=TRUE,AK$3,IF(AL83=TRUE,AL$3,IF(AM83=TRUE,AM$3,IF(AN83=TRUE,AN$3,IF(AO83=TRUE,AO$3,IF(AP83=TRUE,AP$3,IF(AQ83=TRUE,AQ$3,IF(AR83=TRUE,AR$3,IF(AS83=TRUE,AS$3,IF(AT83=TRUE,AT$3,IF(AU83=TRUE,AU$3,IF(AV83=TRUE,AV$3,IF(AW83=TRUE,AW$3,"Aucune"))))))))))))))))))</f>
        <v>Aucune</v>
      </c>
      <c r="AY83" s="562" t="b">
        <f t="shared" si="269"/>
        <v>0</v>
      </c>
      <c r="AZ83" s="256" t="b">
        <f t="shared" si="270"/>
        <v>0</v>
      </c>
      <c r="BA83" s="256" t="b">
        <f t="shared" si="271"/>
        <v>0</v>
      </c>
      <c r="BB83" s="140" t="str">
        <f>IF(COUNTA(E83:F83:H83)&lt;3,"",(IF(AY83=TRUE,$AY$3,IF(AZ83=TRUE,$AZ$3,IF(BA83=TRUE,$BA$3,"Aucune action requise")))))</f>
        <v>Aucune action requise</v>
      </c>
      <c r="BC83" s="256" t="b">
        <f t="shared" si="272"/>
        <v>0</v>
      </c>
      <c r="BD83" s="256" t="b">
        <f t="shared" si="273"/>
        <v>0</v>
      </c>
      <c r="BE83" s="256" t="b">
        <f t="shared" si="274"/>
        <v>0</v>
      </c>
      <c r="BF83" s="256" t="b">
        <f t="shared" si="275"/>
        <v>0</v>
      </c>
      <c r="BG83" s="140" t="str">
        <f>IF(COUNTA(E83:F83:H83)&lt;3,"",(IF(BC83=TRUE,$BC$3,IF(BD83=TRUE,$BD$3,IF(BE83=TRUE,$BE$3,IF(BF83=TRUE,$BF$3,"Aucun"))))))</f>
        <v>Aucun</v>
      </c>
      <c r="BH83" s="141">
        <f t="shared" si="276"/>
        <v>0</v>
      </c>
      <c r="BI83" s="141">
        <f>'ODD 8'!AX18</f>
        <v>0</v>
      </c>
      <c r="BJ83" s="35"/>
      <c r="BK83" s="309"/>
      <c r="BL83" s="668">
        <f t="shared" si="277"/>
        <v>0</v>
      </c>
      <c r="BM83" s="669">
        <f t="shared" si="278"/>
        <v>0</v>
      </c>
      <c r="BR83" s="234">
        <f t="shared" si="279"/>
        <v>1</v>
      </c>
      <c r="BS83" s="234">
        <f t="shared" si="280"/>
        <v>0</v>
      </c>
      <c r="BT83" s="234">
        <f t="shared" si="281"/>
        <v>0</v>
      </c>
      <c r="BU83" s="234">
        <f t="shared" si="282"/>
        <v>0</v>
      </c>
      <c r="BV83" s="234">
        <f t="shared" si="283"/>
        <v>0</v>
      </c>
      <c r="BW83" s="234">
        <f t="shared" si="284"/>
        <v>0</v>
      </c>
      <c r="BX83" s="234">
        <f t="shared" si="285"/>
        <v>0</v>
      </c>
      <c r="BY83" s="234">
        <f t="shared" si="286"/>
        <v>0</v>
      </c>
    </row>
    <row r="84" spans="1:77" s="224" customFormat="1" ht="30.75" customHeight="1" thickBot="1">
      <c r="A84" s="223"/>
      <c r="B84" s="770" t="str">
        <f>'ODD 9'!B2:C2</f>
        <v>ODD 9  -   Bâtir une infrastructure résiliente, promouvoir une industrialisation durable qui profite à tous et encourager l’innovation</v>
      </c>
      <c r="C84" s="771"/>
      <c r="D84" s="771"/>
      <c r="E84" s="771"/>
      <c r="F84" s="771"/>
      <c r="G84" s="771"/>
      <c r="H84" s="771"/>
      <c r="I84" s="771"/>
      <c r="J84" s="771"/>
      <c r="K84" s="771"/>
      <c r="L84" s="771"/>
      <c r="M84" s="771"/>
      <c r="N84" s="771"/>
      <c r="O84" s="771"/>
      <c r="P84" s="771"/>
      <c r="Q84" s="771"/>
      <c r="R84" s="771"/>
      <c r="S84" s="771"/>
      <c r="T84" s="771"/>
      <c r="U84" s="771"/>
      <c r="V84" s="771"/>
      <c r="W84" s="771"/>
      <c r="X84" s="771"/>
      <c r="Y84" s="771"/>
      <c r="Z84" s="771"/>
      <c r="AA84" s="771"/>
      <c r="AB84" s="771"/>
      <c r="AC84" s="771"/>
      <c r="AD84" s="771"/>
      <c r="AE84" s="771"/>
      <c r="AF84" s="771"/>
      <c r="AG84" s="771"/>
      <c r="AH84" s="771"/>
      <c r="AI84" s="771"/>
      <c r="AJ84" s="771"/>
      <c r="AK84" s="771"/>
      <c r="AL84" s="771"/>
      <c r="AM84" s="771"/>
      <c r="AN84" s="771"/>
      <c r="AO84" s="771"/>
      <c r="AP84" s="771"/>
      <c r="AQ84" s="771"/>
      <c r="AR84" s="771"/>
      <c r="AS84" s="771"/>
      <c r="AT84" s="771"/>
      <c r="AU84" s="771"/>
      <c r="AV84" s="771"/>
      <c r="AW84" s="771"/>
      <c r="AX84" s="771"/>
      <c r="AY84" s="771"/>
      <c r="AZ84" s="771"/>
      <c r="BA84" s="771"/>
      <c r="BB84" s="771"/>
      <c r="BC84" s="771"/>
      <c r="BD84" s="771"/>
      <c r="BE84" s="771"/>
      <c r="BF84" s="771"/>
      <c r="BG84" s="771"/>
      <c r="BH84" s="771"/>
      <c r="BI84" s="771"/>
      <c r="BJ84" s="771"/>
      <c r="BK84" s="771"/>
      <c r="BL84" s="771"/>
      <c r="BM84" s="774"/>
      <c r="BO84" s="224" t="str">
        <f>B84</f>
        <v>ODD 9  -   Bâtir une infrastructure résiliente, promouvoir une industrialisation durable qui profite à tous et encourager l’innovation</v>
      </c>
      <c r="BP84" s="224">
        <v>8</v>
      </c>
      <c r="BQ84" s="224">
        <f>BP84-BR84</f>
        <v>0</v>
      </c>
      <c r="BR84" s="225">
        <f>SUM(BR85:BR92)</f>
        <v>8</v>
      </c>
      <c r="BS84" s="225">
        <f t="shared" ref="BS84:BY84" si="321">SUM(BS85:BS92)</f>
        <v>0</v>
      </c>
      <c r="BT84" s="225">
        <f t="shared" si="321"/>
        <v>0</v>
      </c>
      <c r="BU84" s="225">
        <f t="shared" si="321"/>
        <v>0</v>
      </c>
      <c r="BV84" s="225">
        <f t="shared" si="321"/>
        <v>0</v>
      </c>
      <c r="BW84" s="225">
        <f t="shared" si="321"/>
        <v>0</v>
      </c>
      <c r="BX84" s="225">
        <f t="shared" si="321"/>
        <v>0</v>
      </c>
      <c r="BY84" s="225">
        <f t="shared" si="321"/>
        <v>0</v>
      </c>
    </row>
    <row r="85" spans="1:77" s="233" customFormat="1" ht="114" customHeight="1">
      <c r="A85" s="226"/>
      <c r="B85" s="260" t="s">
        <v>215</v>
      </c>
      <c r="C85" s="194" t="s">
        <v>216</v>
      </c>
      <c r="D85" s="343">
        <f>'ODD 9'!D7</f>
        <v>0</v>
      </c>
      <c r="E85" s="170">
        <f>'ODD 9'!E7</f>
        <v>0</v>
      </c>
      <c r="F85" s="154">
        <f>'ODD 9'!F7</f>
        <v>0</v>
      </c>
      <c r="G85" s="154">
        <f>'ODD 9'!G7</f>
        <v>0</v>
      </c>
      <c r="H85" s="155">
        <f>'ODD 9'!H7</f>
        <v>0</v>
      </c>
      <c r="I85" s="155">
        <f>'ODD 9'!I7</f>
        <v>0</v>
      </c>
      <c r="J85" s="275">
        <f>S85</f>
        <v>0</v>
      </c>
      <c r="K85" s="276">
        <f t="shared" ref="K85:K92" si="322">E85*10+F85</f>
        <v>0</v>
      </c>
      <c r="L85" s="276" t="b">
        <f>OR(K85=31)</f>
        <v>0</v>
      </c>
      <c r="M85" s="276" t="b">
        <f>OR(K85=21,K85=32)</f>
        <v>0</v>
      </c>
      <c r="N85" s="276" t="b">
        <f>OR(K85=22,K85=33)</f>
        <v>0</v>
      </c>
      <c r="O85" s="276" t="b">
        <f>OR(K85=11,K85=12)</f>
        <v>0</v>
      </c>
      <c r="P85" s="276" t="b">
        <f>OR(K85=23,K85=34)</f>
        <v>0</v>
      </c>
      <c r="Q85" s="276" t="b">
        <f>OR(K85=13,K85=14,K85=24)</f>
        <v>0</v>
      </c>
      <c r="R85" s="276" t="b">
        <f>OR(K85=1,K85=2,K85=3,K85=4)</f>
        <v>0</v>
      </c>
      <c r="S85" s="277">
        <f t="shared" ref="S85:S92" si="323">IF(COUNTA(E85:F85)&lt;2,"",(IF(L85=TRUE,$L$3,IF(M85=TRUE,$M$3,IF(N85=TRUE,$N$3,IF(O85=TRUE,$O$3,IF(P85=TRUE,$P$3,IF(Q85=TRUE,$Q$3,IF(R85=TRUE,$R$3,0)))))))))</f>
        <v>0</v>
      </c>
      <c r="T85" s="278">
        <f t="shared" ref="T85:T92" si="324">IF(COUNTA(E85:F85)&lt;2,"",(IF(L85=TRUE,6,IF(M85=TRUE,5,IF(N85=TRUE,4,IF(O85=TRUE,3,IF(P85=TRUE,2,IF(Q85=TRUE,1,IF(R85=TRUE,0,0)))))))))</f>
        <v>0</v>
      </c>
      <c r="U85" s="279">
        <f t="shared" ref="U85:U92" si="325">T85*10+H85</f>
        <v>0</v>
      </c>
      <c r="V85" s="276" t="b">
        <f>OR(U85=61,U85=62,U85=63)</f>
        <v>0</v>
      </c>
      <c r="W85" s="276" t="b">
        <f>OR(U85=51,U85=52)</f>
        <v>0</v>
      </c>
      <c r="X85" s="276" t="b">
        <f>OR(U85=31,U85=41,U85=42,U85=53)</f>
        <v>0</v>
      </c>
      <c r="Y85" s="276" t="b">
        <f>OR(U85=21,U85=32)</f>
        <v>0</v>
      </c>
      <c r="Z85" s="633" t="b">
        <f>AND(V85=FALSE,W85=FALSE,X85=FALSE,Y85=FALSE)</f>
        <v>1</v>
      </c>
      <c r="AA85" s="638" t="str">
        <f>IF(COUNTA(E85:F85:H85)&lt;3,"",(IF(V85=TRUE,$V$3,IF(W85=TRUE,$W$3,IF(X85=TRUE,$X$3,IF(Y85=TRUE,$Y$3,"Non"))))))</f>
        <v>Non</v>
      </c>
      <c r="AB85" s="276" t="b">
        <f>OR(U85=61,U85=62,U85=51,U85=52)</f>
        <v>0</v>
      </c>
      <c r="AC85" s="276" t="b">
        <f>OR(U85=41,U85=42)</f>
        <v>0</v>
      </c>
      <c r="AD85" s="276" t="b">
        <f>OR(U85=31,U85=32,U85=63,U85=64,U85=53,U85=54,)</f>
        <v>0</v>
      </c>
      <c r="AE85" s="276" t="b">
        <f>OR(U85=21,U85=22,)</f>
        <v>0</v>
      </c>
      <c r="AF85" s="276" t="b">
        <f>OR(U85=11,U85=12,U85=13,U85=23,)</f>
        <v>0</v>
      </c>
      <c r="AG85" s="156" t="str">
        <f>IF(COUNTA(E85:F85:H85)&lt;3,"",(IF(AB85=TRUE,$AB$3,IF(AC85=TRUE,$AC$3,IF(AD85=TRUE,$AD$3,IF(AE85=TRUE,$AE$3,IF(AF85=TRUE,$AF$3,"Aucune")))))))</f>
        <v>Aucune</v>
      </c>
      <c r="AH85" s="237" t="b">
        <f t="shared" si="305"/>
        <v>0</v>
      </c>
      <c r="AI85" s="237" t="b">
        <f t="shared" si="306"/>
        <v>0</v>
      </c>
      <c r="AJ85" s="237" t="b">
        <f t="shared" si="307"/>
        <v>0</v>
      </c>
      <c r="AK85" s="237" t="b">
        <f t="shared" si="308"/>
        <v>0</v>
      </c>
      <c r="AL85" s="237" t="b">
        <f t="shared" si="309"/>
        <v>0</v>
      </c>
      <c r="AM85" s="237" t="b">
        <f t="shared" si="310"/>
        <v>0</v>
      </c>
      <c r="AN85" s="237" t="b">
        <f t="shared" si="311"/>
        <v>0</v>
      </c>
      <c r="AO85" s="237" t="b">
        <f t="shared" si="312"/>
        <v>0</v>
      </c>
      <c r="AP85" s="237" t="b">
        <f t="shared" si="313"/>
        <v>0</v>
      </c>
      <c r="AQ85" s="237" t="b">
        <f t="shared" si="314"/>
        <v>0</v>
      </c>
      <c r="AR85" s="237" t="b">
        <f t="shared" si="315"/>
        <v>0</v>
      </c>
      <c r="AS85" s="237" t="b">
        <f t="shared" si="316"/>
        <v>0</v>
      </c>
      <c r="AT85" s="237" t="b">
        <f t="shared" si="317"/>
        <v>0</v>
      </c>
      <c r="AU85" s="237" t="b">
        <f t="shared" si="318"/>
        <v>0</v>
      </c>
      <c r="AV85" s="237" t="b">
        <f t="shared" si="319"/>
        <v>0</v>
      </c>
      <c r="AW85" s="237" t="b">
        <f t="shared" si="320"/>
        <v>0</v>
      </c>
      <c r="AX85" s="623" t="str">
        <f>IF(COUNTA(E85:F85:H85)&lt;3,"",(IF(AH85=TRUE,AH$3,IF(AI85=TRUE,AI$3,IF(AJ85=TRUE,AJ$3,IF(AK85=TRUE,AK$3,IF(AL85=TRUE,AL$3,IF(AM85=TRUE,AM$3,IF(AN85=TRUE,AN$3,IF(AO85=TRUE,AO$3,IF(AP85=TRUE,AP$3,IF(AQ85=TRUE,AQ$3,IF(AR85=TRUE,AR$3,IF(AS85=TRUE,AS$3,IF(AT85=TRUE,AT$3,IF(AU85=TRUE,AU$3,IF(AV85=TRUE,AV$3,IF(AW85=TRUE,AW$3,"Aucune"))))))))))))))))))</f>
        <v>Aucune</v>
      </c>
      <c r="AY85" s="550" t="b">
        <f t="shared" ref="AY85:AY92" si="326">OR(U85=61,U85=62,U85=63,U85=51,U85=52,U85=53)</f>
        <v>0</v>
      </c>
      <c r="AZ85" s="229" t="b">
        <f t="shared" ref="AZ85:AZ92" si="327">OR(U85=41,U85=42,U85=43,U85=31,U85=32,U85=33)</f>
        <v>0</v>
      </c>
      <c r="BA85" s="229" t="b">
        <f t="shared" ref="BA85:BA92" si="328">OR(U85=21,U85=22,U85=23,U85=11,U85=12,U85=13)</f>
        <v>0</v>
      </c>
      <c r="BB85" s="115" t="str">
        <f>IF(COUNTA(E85:F85:H85)&lt;3,"",(IF(AY85=TRUE,$AY$3,IF(AZ85=TRUE,$AZ$3,IF(BA85=TRUE,$BA$3,"Aucune action requise")))))</f>
        <v>Aucune action requise</v>
      </c>
      <c r="BC85" s="229" t="b">
        <f t="shared" ref="BC85:BC92" si="329">OR(U85=61,U85=51,U85=41,U85=31,U85=21)</f>
        <v>0</v>
      </c>
      <c r="BD85" s="229" t="b">
        <f t="shared" ref="BD85:BD92" si="330">OR(U85=62,U85=52,U85=42,U85=32,U85=22,U85=63,U85=53)</f>
        <v>0</v>
      </c>
      <c r="BE85" s="229" t="b">
        <f t="shared" ref="BE85:BE92" si="331">OR(U85=43,U85=33,U85=23,U85=34,U85=24)</f>
        <v>0</v>
      </c>
      <c r="BF85" s="229" t="b">
        <f t="shared" ref="BF85:BF92" si="332">OR(U85=64,U85=54,U85=44)</f>
        <v>0</v>
      </c>
      <c r="BG85" s="115" t="str">
        <f>IF(COUNTA(E85:F85:H85)&lt;3,"",(IF(BC85=TRUE,$BC$3,IF(BD85=TRUE,$BD$3,IF(BE85=TRUE,$BE$3,IF(BF85=TRUE,$BF$3,"Aucun"))))))</f>
        <v>Aucun</v>
      </c>
      <c r="BH85" s="116">
        <f t="shared" ref="BH85:BH92" si="333">G85</f>
        <v>0</v>
      </c>
      <c r="BI85" s="116">
        <f>'ODD 9'!AX7</f>
        <v>0</v>
      </c>
      <c r="BJ85" s="89"/>
      <c r="BK85" s="305"/>
      <c r="BL85" s="660">
        <f t="shared" ref="BL85:BL92" si="334">I85</f>
        <v>0</v>
      </c>
      <c r="BM85" s="661">
        <f t="shared" ref="BM85:BM92" si="335">D85</f>
        <v>0</v>
      </c>
      <c r="BR85" s="234">
        <f t="shared" ref="BR85:BR92" si="336">IF(K85=0,1,0)</f>
        <v>1</v>
      </c>
      <c r="BS85" s="234">
        <f t="shared" ref="BS85:BY92" si="337">IF(L85=TRUE,1,0)</f>
        <v>0</v>
      </c>
      <c r="BT85" s="234">
        <f t="shared" si="337"/>
        <v>0</v>
      </c>
      <c r="BU85" s="234">
        <f t="shared" si="337"/>
        <v>0</v>
      </c>
      <c r="BV85" s="234">
        <f t="shared" si="337"/>
        <v>0</v>
      </c>
      <c r="BW85" s="234">
        <f t="shared" si="337"/>
        <v>0</v>
      </c>
      <c r="BX85" s="234">
        <f t="shared" si="337"/>
        <v>0</v>
      </c>
      <c r="BY85" s="234">
        <f t="shared" si="337"/>
        <v>0</v>
      </c>
    </row>
    <row r="86" spans="1:77" s="233" customFormat="1" ht="114" customHeight="1">
      <c r="A86" s="226"/>
      <c r="B86" s="264" t="s">
        <v>217</v>
      </c>
      <c r="C86" s="160" t="s">
        <v>218</v>
      </c>
      <c r="D86" s="345">
        <f>'ODD 9'!D8</f>
        <v>0</v>
      </c>
      <c r="E86" s="185">
        <f>'ODD 9'!E8</f>
        <v>0</v>
      </c>
      <c r="F86" s="138">
        <f>'ODD 9'!F8</f>
        <v>0</v>
      </c>
      <c r="G86" s="138">
        <f>'ODD 9'!G8</f>
        <v>0</v>
      </c>
      <c r="H86" s="139">
        <f>'ODD 9'!H8</f>
        <v>0</v>
      </c>
      <c r="I86" s="139">
        <f>'ODD 9'!I8</f>
        <v>0</v>
      </c>
      <c r="J86" s="255">
        <f t="shared" ref="J86:J92" si="338">S86</f>
        <v>0</v>
      </c>
      <c r="K86" s="256">
        <f t="shared" si="322"/>
        <v>0</v>
      </c>
      <c r="L86" s="256" t="b">
        <f t="shared" ref="L86:L92" si="339">OR(K86=31)</f>
        <v>0</v>
      </c>
      <c r="M86" s="256" t="b">
        <f t="shared" ref="M86:M92" si="340">OR(K86=21,K86=32)</f>
        <v>0</v>
      </c>
      <c r="N86" s="256" t="b">
        <f t="shared" ref="N86:N92" si="341">OR(K86=22,K86=33)</f>
        <v>0</v>
      </c>
      <c r="O86" s="256" t="b">
        <f t="shared" ref="O86:O92" si="342">OR(K86=11,K86=12)</f>
        <v>0</v>
      </c>
      <c r="P86" s="256" t="b">
        <f t="shared" ref="P86:P92" si="343">OR(K86=23,K86=34)</f>
        <v>0</v>
      </c>
      <c r="Q86" s="256" t="b">
        <f t="shared" ref="Q86:Q92" si="344">OR(K86=13,K86=14,K86=24)</f>
        <v>0</v>
      </c>
      <c r="R86" s="256" t="b">
        <f t="shared" ref="R86:R92" si="345">OR(K86=1,K86=2,K86=3,K86=4)</f>
        <v>0</v>
      </c>
      <c r="S86" s="257">
        <f t="shared" si="323"/>
        <v>0</v>
      </c>
      <c r="T86" s="258">
        <f t="shared" si="324"/>
        <v>0</v>
      </c>
      <c r="U86" s="259">
        <f t="shared" si="325"/>
        <v>0</v>
      </c>
      <c r="V86" s="256" t="b">
        <f t="shared" ref="V86:V92" si="346">OR(U86=61,U86=62,U86=63)</f>
        <v>0</v>
      </c>
      <c r="W86" s="256" t="b">
        <f t="shared" ref="W86:W92" si="347">OR(U86=51,U86=52)</f>
        <v>0</v>
      </c>
      <c r="X86" s="256" t="b">
        <f t="shared" ref="X86:X92" si="348">OR(U86=31,U86=41,U86=42,U86=53)</f>
        <v>0</v>
      </c>
      <c r="Y86" s="256" t="b">
        <f t="shared" ref="Y86:Y92" si="349">OR(U86=21,U86=32)</f>
        <v>0</v>
      </c>
      <c r="Z86" s="643" t="b">
        <f t="shared" ref="Z86:Z92" si="350">AND(V86=FALSE,W86=FALSE,X86=FALSE,Y86=FALSE)</f>
        <v>1</v>
      </c>
      <c r="AA86" s="645" t="str">
        <f>IF(COUNTA(E86:F86:H86)&lt;3,"",(IF(V86=TRUE,$V$3,IF(W86=TRUE,$W$3,IF(X86=TRUE,$X$3,IF(Y86=TRUE,$Y$3,"Non"))))))</f>
        <v>Non</v>
      </c>
      <c r="AB86" s="256" t="b">
        <f t="shared" ref="AB86:AB92" si="351">OR(U86=61,U86=62,U86=51,U86=52)</f>
        <v>0</v>
      </c>
      <c r="AC86" s="256" t="b">
        <f t="shared" ref="AC86:AC92" si="352">OR(U86=41,U86=42)</f>
        <v>0</v>
      </c>
      <c r="AD86" s="256" t="b">
        <f t="shared" ref="AD86:AD92" si="353">OR(U86=31,U86=32,U86=63,U86=64,U86=53,U86=54,)</f>
        <v>0</v>
      </c>
      <c r="AE86" s="256" t="b">
        <f t="shared" ref="AE86:AE92" si="354">OR(U86=21,U86=22,)</f>
        <v>0</v>
      </c>
      <c r="AF86" s="256" t="b">
        <f t="shared" ref="AF86:AF92" si="355">OR(U86=11,U86=12,U86=13,U86=23,)</f>
        <v>0</v>
      </c>
      <c r="AG86" s="140" t="str">
        <f>IF(COUNTA(E86:F86:H86)&lt;3,"",(IF(AB86=TRUE,$AB$3,IF(AC86=TRUE,$AC$3,IF(AD86=TRUE,$AD$3,IF(AE86=TRUE,$AE$3,IF(AF86=TRUE,$AF$3,"Aucune")))))))</f>
        <v>Aucune</v>
      </c>
      <c r="AH86" s="237" t="b">
        <f t="shared" si="305"/>
        <v>0</v>
      </c>
      <c r="AI86" s="237" t="b">
        <f t="shared" si="306"/>
        <v>0</v>
      </c>
      <c r="AJ86" s="237" t="b">
        <f t="shared" si="307"/>
        <v>0</v>
      </c>
      <c r="AK86" s="237" t="b">
        <f t="shared" si="308"/>
        <v>0</v>
      </c>
      <c r="AL86" s="237" t="b">
        <f t="shared" si="309"/>
        <v>0</v>
      </c>
      <c r="AM86" s="237" t="b">
        <f t="shared" si="310"/>
        <v>0</v>
      </c>
      <c r="AN86" s="237" t="b">
        <f t="shared" si="311"/>
        <v>0</v>
      </c>
      <c r="AO86" s="237" t="b">
        <f t="shared" si="312"/>
        <v>0</v>
      </c>
      <c r="AP86" s="237" t="b">
        <f t="shared" si="313"/>
        <v>0</v>
      </c>
      <c r="AQ86" s="237" t="b">
        <f t="shared" si="314"/>
        <v>0</v>
      </c>
      <c r="AR86" s="237" t="b">
        <f t="shared" si="315"/>
        <v>0</v>
      </c>
      <c r="AS86" s="237" t="b">
        <f t="shared" si="316"/>
        <v>0</v>
      </c>
      <c r="AT86" s="237" t="b">
        <f t="shared" si="317"/>
        <v>0</v>
      </c>
      <c r="AU86" s="237" t="b">
        <f t="shared" si="318"/>
        <v>0</v>
      </c>
      <c r="AV86" s="237" t="b">
        <f t="shared" si="319"/>
        <v>0</v>
      </c>
      <c r="AW86" s="237" t="b">
        <f t="shared" si="320"/>
        <v>0</v>
      </c>
      <c r="AX86" s="567" t="str">
        <f>IF(COUNTA(E86:F86:H86)&lt;3,"",(IF(AH86=TRUE,AH$3,IF(AI86=TRUE,AI$3,IF(AJ86=TRUE,AJ$3,IF(AK86=TRUE,AK$3,IF(AL86=TRUE,AL$3,IF(AM86=TRUE,AM$3,IF(AN86=TRUE,AN$3,IF(AO86=TRUE,AO$3,IF(AP86=TRUE,AP$3,IF(AQ86=TRUE,AQ$3,IF(AR86=TRUE,AR$3,IF(AS86=TRUE,AS$3,IF(AT86=TRUE,AT$3,IF(AU86=TRUE,AU$3,IF(AV86=TRUE,AV$3,IF(AW86=TRUE,AW$3,"Aucune"))))))))))))))))))</f>
        <v>Aucune</v>
      </c>
      <c r="AY86" s="562" t="b">
        <f t="shared" si="326"/>
        <v>0</v>
      </c>
      <c r="AZ86" s="256" t="b">
        <f t="shared" si="327"/>
        <v>0</v>
      </c>
      <c r="BA86" s="256" t="b">
        <f t="shared" si="328"/>
        <v>0</v>
      </c>
      <c r="BB86" s="140" t="str">
        <f>IF(COUNTA(E86:F86:H86)&lt;3,"",(IF(AY86=TRUE,$AY$3,IF(AZ86=TRUE,$AZ$3,IF(BA86=TRUE,$BA$3,"Aucune action requise")))))</f>
        <v>Aucune action requise</v>
      </c>
      <c r="BC86" s="256" t="b">
        <f t="shared" si="329"/>
        <v>0</v>
      </c>
      <c r="BD86" s="256" t="b">
        <f t="shared" si="330"/>
        <v>0</v>
      </c>
      <c r="BE86" s="256" t="b">
        <f t="shared" si="331"/>
        <v>0</v>
      </c>
      <c r="BF86" s="256" t="b">
        <f t="shared" si="332"/>
        <v>0</v>
      </c>
      <c r="BG86" s="140" t="str">
        <f>IF(COUNTA(E86:F86:H86)&lt;3,"",(IF(BC86=TRUE,$BC$3,IF(BD86=TRUE,$BD$3,IF(BE86=TRUE,$BE$3,IF(BF86=TRUE,$BF$3,"Aucun"))))))</f>
        <v>Aucun</v>
      </c>
      <c r="BH86" s="141">
        <f t="shared" si="333"/>
        <v>0</v>
      </c>
      <c r="BI86" s="141">
        <f>'ODD 9'!AX8</f>
        <v>0</v>
      </c>
      <c r="BJ86" s="35"/>
      <c r="BK86" s="309"/>
      <c r="BL86" s="672">
        <f t="shared" si="334"/>
        <v>0</v>
      </c>
      <c r="BM86" s="673">
        <f t="shared" si="335"/>
        <v>0</v>
      </c>
      <c r="BR86" s="234">
        <f t="shared" si="336"/>
        <v>1</v>
      </c>
      <c r="BS86" s="234">
        <f t="shared" si="337"/>
        <v>0</v>
      </c>
      <c r="BT86" s="234">
        <f t="shared" si="337"/>
        <v>0</v>
      </c>
      <c r="BU86" s="234">
        <f t="shared" si="337"/>
        <v>0</v>
      </c>
      <c r="BV86" s="234">
        <f t="shared" si="337"/>
        <v>0</v>
      </c>
      <c r="BW86" s="234">
        <f t="shared" si="337"/>
        <v>0</v>
      </c>
      <c r="BX86" s="234">
        <f t="shared" si="337"/>
        <v>0</v>
      </c>
      <c r="BY86" s="234">
        <f t="shared" si="337"/>
        <v>0</v>
      </c>
    </row>
    <row r="87" spans="1:77" s="233" customFormat="1" ht="114" customHeight="1">
      <c r="A87" s="226"/>
      <c r="B87" s="261" t="s">
        <v>219</v>
      </c>
      <c r="C87" s="159" t="s">
        <v>220</v>
      </c>
      <c r="D87" s="344">
        <f>'ODD 9'!D9</f>
        <v>0</v>
      </c>
      <c r="E87" s="172">
        <f>'ODD 9'!E9</f>
        <v>0</v>
      </c>
      <c r="F87" s="119">
        <f>'ODD 9'!F9</f>
        <v>0</v>
      </c>
      <c r="G87" s="119">
        <f>'ODD 9'!G9</f>
        <v>0</v>
      </c>
      <c r="H87" s="120">
        <f>'ODD 9'!H9</f>
        <v>0</v>
      </c>
      <c r="I87" s="120">
        <f>'ODD 9'!I9</f>
        <v>0</v>
      </c>
      <c r="J87" s="236">
        <f t="shared" si="338"/>
        <v>0</v>
      </c>
      <c r="K87" s="237">
        <f t="shared" si="322"/>
        <v>0</v>
      </c>
      <c r="L87" s="237" t="b">
        <f t="shared" si="339"/>
        <v>0</v>
      </c>
      <c r="M87" s="237" t="b">
        <f t="shared" si="340"/>
        <v>0</v>
      </c>
      <c r="N87" s="237" t="b">
        <f t="shared" si="341"/>
        <v>0</v>
      </c>
      <c r="O87" s="237" t="b">
        <f t="shared" si="342"/>
        <v>0</v>
      </c>
      <c r="P87" s="237" t="b">
        <f t="shared" si="343"/>
        <v>0</v>
      </c>
      <c r="Q87" s="237" t="b">
        <f t="shared" si="344"/>
        <v>0</v>
      </c>
      <c r="R87" s="237" t="b">
        <f t="shared" si="345"/>
        <v>0</v>
      </c>
      <c r="S87" s="238">
        <f t="shared" si="323"/>
        <v>0</v>
      </c>
      <c r="T87" s="239">
        <f t="shared" si="324"/>
        <v>0</v>
      </c>
      <c r="U87" s="240">
        <f t="shared" si="325"/>
        <v>0</v>
      </c>
      <c r="V87" s="237" t="b">
        <f t="shared" si="346"/>
        <v>0</v>
      </c>
      <c r="W87" s="237" t="b">
        <f t="shared" si="347"/>
        <v>0</v>
      </c>
      <c r="X87" s="237" t="b">
        <f t="shared" si="348"/>
        <v>0</v>
      </c>
      <c r="Y87" s="237" t="b">
        <f t="shared" si="349"/>
        <v>0</v>
      </c>
      <c r="Z87" s="634" t="b">
        <f t="shared" si="350"/>
        <v>1</v>
      </c>
      <c r="AA87" s="639" t="str">
        <f>IF(COUNTA(E87:F87:H87)&lt;3,"",(IF(V87=TRUE,$V$3,IF(W87=TRUE,$W$3,IF(X87=TRUE,$X$3,IF(Y87=TRUE,$Y$3,"Non"))))))</f>
        <v>Non</v>
      </c>
      <c r="AB87" s="237" t="b">
        <f t="shared" si="351"/>
        <v>0</v>
      </c>
      <c r="AC87" s="237" t="b">
        <f t="shared" si="352"/>
        <v>0</v>
      </c>
      <c r="AD87" s="237" t="b">
        <f t="shared" si="353"/>
        <v>0</v>
      </c>
      <c r="AE87" s="237" t="b">
        <f t="shared" si="354"/>
        <v>0</v>
      </c>
      <c r="AF87" s="237" t="b">
        <f t="shared" si="355"/>
        <v>0</v>
      </c>
      <c r="AG87" s="121" t="str">
        <f>IF(COUNTA(E87:F87:H87)&lt;3,"",(IF(AB87=TRUE,$AB$3,IF(AC87=TRUE,$AC$3,IF(AD87=TRUE,$AD$3,IF(AE87=TRUE,$AE$3,IF(AF87=TRUE,$AF$3,"Aucune")))))))</f>
        <v>Aucune</v>
      </c>
      <c r="AH87" s="237" t="b">
        <f t="shared" si="305"/>
        <v>0</v>
      </c>
      <c r="AI87" s="237" t="b">
        <f t="shared" si="306"/>
        <v>0</v>
      </c>
      <c r="AJ87" s="237" t="b">
        <f t="shared" si="307"/>
        <v>0</v>
      </c>
      <c r="AK87" s="237" t="b">
        <f t="shared" si="308"/>
        <v>0</v>
      </c>
      <c r="AL87" s="237" t="b">
        <f t="shared" si="309"/>
        <v>0</v>
      </c>
      <c r="AM87" s="237" t="b">
        <f t="shared" si="310"/>
        <v>0</v>
      </c>
      <c r="AN87" s="237" t="b">
        <f t="shared" si="311"/>
        <v>0</v>
      </c>
      <c r="AO87" s="237" t="b">
        <f t="shared" si="312"/>
        <v>0</v>
      </c>
      <c r="AP87" s="237" t="b">
        <f t="shared" si="313"/>
        <v>0</v>
      </c>
      <c r="AQ87" s="237" t="b">
        <f t="shared" si="314"/>
        <v>0</v>
      </c>
      <c r="AR87" s="237" t="b">
        <f t="shared" si="315"/>
        <v>0</v>
      </c>
      <c r="AS87" s="237" t="b">
        <f t="shared" si="316"/>
        <v>0</v>
      </c>
      <c r="AT87" s="237" t="b">
        <f t="shared" si="317"/>
        <v>0</v>
      </c>
      <c r="AU87" s="237" t="b">
        <f t="shared" si="318"/>
        <v>0</v>
      </c>
      <c r="AV87" s="237" t="b">
        <f t="shared" si="319"/>
        <v>0</v>
      </c>
      <c r="AW87" s="237" t="b">
        <f t="shared" si="320"/>
        <v>0</v>
      </c>
      <c r="AX87" s="623" t="str">
        <f>IF(COUNTA(E87:F87:H87)&lt;3,"",(IF(AH87=TRUE,AH$3,IF(AI87=TRUE,AI$3,IF(AJ87=TRUE,AJ$3,IF(AK87=TRUE,AK$3,IF(AL87=TRUE,AL$3,IF(AM87=TRUE,AM$3,IF(AN87=TRUE,AN$3,IF(AO87=TRUE,AO$3,IF(AP87=TRUE,AP$3,IF(AQ87=TRUE,AQ$3,IF(AR87=TRUE,AR$3,IF(AS87=TRUE,AS$3,IF(AT87=TRUE,AT$3,IF(AU87=TRUE,AU$3,IF(AV87=TRUE,AV$3,IF(AW87=TRUE,AW$3,"Aucune"))))))))))))))))))</f>
        <v>Aucune</v>
      </c>
      <c r="AY87" s="551" t="b">
        <f t="shared" si="326"/>
        <v>0</v>
      </c>
      <c r="AZ87" s="237" t="b">
        <f t="shared" si="327"/>
        <v>0</v>
      </c>
      <c r="BA87" s="237" t="b">
        <f t="shared" si="328"/>
        <v>0</v>
      </c>
      <c r="BB87" s="121" t="str">
        <f>IF(COUNTA(E87:F87:H87)&lt;3,"",(IF(AY87=TRUE,$AY$3,IF(AZ87=TRUE,$AZ$3,IF(BA87=TRUE,$BA$3,"Aucune action requise")))))</f>
        <v>Aucune action requise</v>
      </c>
      <c r="BC87" s="237" t="b">
        <f t="shared" si="329"/>
        <v>0</v>
      </c>
      <c r="BD87" s="237" t="b">
        <f t="shared" si="330"/>
        <v>0</v>
      </c>
      <c r="BE87" s="237" t="b">
        <f t="shared" si="331"/>
        <v>0</v>
      </c>
      <c r="BF87" s="237" t="b">
        <f t="shared" si="332"/>
        <v>0</v>
      </c>
      <c r="BG87" s="121" t="str">
        <f>IF(COUNTA(E87:F87:H87)&lt;3,"",(IF(BC87=TRUE,$BC$3,IF(BD87=TRUE,$BD$3,IF(BE87=TRUE,$BE$3,IF(BF87=TRUE,$BF$3,"Aucun"))))))</f>
        <v>Aucun</v>
      </c>
      <c r="BH87" s="122">
        <f t="shared" si="333"/>
        <v>0</v>
      </c>
      <c r="BI87" s="122">
        <f>'ODD 9'!AX9</f>
        <v>0</v>
      </c>
      <c r="BJ87" s="34"/>
      <c r="BK87" s="306"/>
      <c r="BL87" s="662">
        <f t="shared" si="334"/>
        <v>0</v>
      </c>
      <c r="BM87" s="663">
        <f t="shared" si="335"/>
        <v>0</v>
      </c>
      <c r="BR87" s="234">
        <f t="shared" si="336"/>
        <v>1</v>
      </c>
      <c r="BS87" s="234">
        <f t="shared" si="337"/>
        <v>0</v>
      </c>
      <c r="BT87" s="234">
        <f t="shared" si="337"/>
        <v>0</v>
      </c>
      <c r="BU87" s="234">
        <f t="shared" si="337"/>
        <v>0</v>
      </c>
      <c r="BV87" s="234">
        <f t="shared" si="337"/>
        <v>0</v>
      </c>
      <c r="BW87" s="234">
        <f t="shared" si="337"/>
        <v>0</v>
      </c>
      <c r="BX87" s="234">
        <f t="shared" si="337"/>
        <v>0</v>
      </c>
      <c r="BY87" s="234">
        <f t="shared" si="337"/>
        <v>0</v>
      </c>
    </row>
    <row r="88" spans="1:77" s="233" customFormat="1" ht="114" customHeight="1">
      <c r="A88" s="226"/>
      <c r="B88" s="264" t="s">
        <v>221</v>
      </c>
      <c r="C88" s="166" t="s">
        <v>222</v>
      </c>
      <c r="D88" s="345">
        <f>'ODD 9'!D10</f>
        <v>0</v>
      </c>
      <c r="E88" s="185">
        <f>'ODD 9'!E10</f>
        <v>0</v>
      </c>
      <c r="F88" s="138">
        <f>'ODD 9'!F10</f>
        <v>0</v>
      </c>
      <c r="G88" s="138">
        <f>'ODD 9'!G10</f>
        <v>0</v>
      </c>
      <c r="H88" s="139">
        <f>'ODD 9'!H10</f>
        <v>0</v>
      </c>
      <c r="I88" s="139">
        <f>'ODD 9'!I10</f>
        <v>0</v>
      </c>
      <c r="J88" s="255">
        <f t="shared" si="338"/>
        <v>0</v>
      </c>
      <c r="K88" s="256">
        <f t="shared" si="322"/>
        <v>0</v>
      </c>
      <c r="L88" s="256" t="b">
        <f t="shared" si="339"/>
        <v>0</v>
      </c>
      <c r="M88" s="256" t="b">
        <f t="shared" si="340"/>
        <v>0</v>
      </c>
      <c r="N88" s="256" t="b">
        <f t="shared" si="341"/>
        <v>0</v>
      </c>
      <c r="O88" s="256" t="b">
        <f t="shared" si="342"/>
        <v>0</v>
      </c>
      <c r="P88" s="256" t="b">
        <f t="shared" si="343"/>
        <v>0</v>
      </c>
      <c r="Q88" s="256" t="b">
        <f t="shared" si="344"/>
        <v>0</v>
      </c>
      <c r="R88" s="256" t="b">
        <f t="shared" si="345"/>
        <v>0</v>
      </c>
      <c r="S88" s="257">
        <f t="shared" si="323"/>
        <v>0</v>
      </c>
      <c r="T88" s="258">
        <f t="shared" si="324"/>
        <v>0</v>
      </c>
      <c r="U88" s="259">
        <f t="shared" si="325"/>
        <v>0</v>
      </c>
      <c r="V88" s="256" t="b">
        <f t="shared" si="346"/>
        <v>0</v>
      </c>
      <c r="W88" s="256" t="b">
        <f t="shared" si="347"/>
        <v>0</v>
      </c>
      <c r="X88" s="256" t="b">
        <f t="shared" si="348"/>
        <v>0</v>
      </c>
      <c r="Y88" s="256" t="b">
        <f t="shared" si="349"/>
        <v>0</v>
      </c>
      <c r="Z88" s="643" t="b">
        <f t="shared" si="350"/>
        <v>1</v>
      </c>
      <c r="AA88" s="645" t="str">
        <f>IF(COUNTA(E88:F88:H88)&lt;3,"",(IF(V88=TRUE,$V$3,IF(W88=TRUE,$W$3,IF(X88=TRUE,$X$3,IF(Y88=TRUE,$Y$3,"Non"))))))</f>
        <v>Non</v>
      </c>
      <c r="AB88" s="256" t="b">
        <f t="shared" si="351"/>
        <v>0</v>
      </c>
      <c r="AC88" s="256" t="b">
        <f t="shared" si="352"/>
        <v>0</v>
      </c>
      <c r="AD88" s="256" t="b">
        <f t="shared" si="353"/>
        <v>0</v>
      </c>
      <c r="AE88" s="256" t="b">
        <f t="shared" si="354"/>
        <v>0</v>
      </c>
      <c r="AF88" s="256" t="b">
        <f t="shared" si="355"/>
        <v>0</v>
      </c>
      <c r="AG88" s="140" t="str">
        <f>IF(COUNTA(E88:F88:H88)&lt;3,"",(IF(AB88=TRUE,$AB$3,IF(AC88=TRUE,$AC$3,IF(AD88=TRUE,$AD$3,IF(AE88=TRUE,$AE$3,IF(AF88=TRUE,$AF$3,"Aucune")))))))</f>
        <v>Aucune</v>
      </c>
      <c r="AH88" s="237" t="b">
        <f t="shared" si="305"/>
        <v>0</v>
      </c>
      <c r="AI88" s="237" t="b">
        <f t="shared" si="306"/>
        <v>0</v>
      </c>
      <c r="AJ88" s="237" t="b">
        <f t="shared" si="307"/>
        <v>0</v>
      </c>
      <c r="AK88" s="237" t="b">
        <f t="shared" si="308"/>
        <v>0</v>
      </c>
      <c r="AL88" s="237" t="b">
        <f t="shared" si="309"/>
        <v>0</v>
      </c>
      <c r="AM88" s="237" t="b">
        <f t="shared" si="310"/>
        <v>0</v>
      </c>
      <c r="AN88" s="237" t="b">
        <f t="shared" si="311"/>
        <v>0</v>
      </c>
      <c r="AO88" s="237" t="b">
        <f t="shared" si="312"/>
        <v>0</v>
      </c>
      <c r="AP88" s="237" t="b">
        <f t="shared" si="313"/>
        <v>0</v>
      </c>
      <c r="AQ88" s="237" t="b">
        <f t="shared" si="314"/>
        <v>0</v>
      </c>
      <c r="AR88" s="237" t="b">
        <f t="shared" si="315"/>
        <v>0</v>
      </c>
      <c r="AS88" s="237" t="b">
        <f t="shared" si="316"/>
        <v>0</v>
      </c>
      <c r="AT88" s="237" t="b">
        <f t="shared" si="317"/>
        <v>0</v>
      </c>
      <c r="AU88" s="237" t="b">
        <f t="shared" si="318"/>
        <v>0</v>
      </c>
      <c r="AV88" s="237" t="b">
        <f t="shared" si="319"/>
        <v>0</v>
      </c>
      <c r="AW88" s="237" t="b">
        <f t="shared" si="320"/>
        <v>0</v>
      </c>
      <c r="AX88" s="567" t="str">
        <f>IF(COUNTA(E88:F88:H88)&lt;3,"",(IF(AH88=TRUE,AH$3,IF(AI88=TRUE,AI$3,IF(AJ88=TRUE,AJ$3,IF(AK88=TRUE,AK$3,IF(AL88=TRUE,AL$3,IF(AM88=TRUE,AM$3,IF(AN88=TRUE,AN$3,IF(AO88=TRUE,AO$3,IF(AP88=TRUE,AP$3,IF(AQ88=TRUE,AQ$3,IF(AR88=TRUE,AR$3,IF(AS88=TRUE,AS$3,IF(AT88=TRUE,AT$3,IF(AU88=TRUE,AU$3,IF(AV88=TRUE,AV$3,IF(AW88=TRUE,AW$3,"Aucune"))))))))))))))))))</f>
        <v>Aucune</v>
      </c>
      <c r="AY88" s="562" t="b">
        <f t="shared" si="326"/>
        <v>0</v>
      </c>
      <c r="AZ88" s="256" t="b">
        <f t="shared" si="327"/>
        <v>0</v>
      </c>
      <c r="BA88" s="256" t="b">
        <f t="shared" si="328"/>
        <v>0</v>
      </c>
      <c r="BB88" s="140" t="str">
        <f>IF(COUNTA(E88:F88:H88)&lt;3,"",(IF(AY88=TRUE,$AY$3,IF(AZ88=TRUE,$AZ$3,IF(BA88=TRUE,$BA$3,"Aucune action requise")))))</f>
        <v>Aucune action requise</v>
      </c>
      <c r="BC88" s="256" t="b">
        <f t="shared" si="329"/>
        <v>0</v>
      </c>
      <c r="BD88" s="256" t="b">
        <f t="shared" si="330"/>
        <v>0</v>
      </c>
      <c r="BE88" s="256" t="b">
        <f t="shared" si="331"/>
        <v>0</v>
      </c>
      <c r="BF88" s="256" t="b">
        <f t="shared" si="332"/>
        <v>0</v>
      </c>
      <c r="BG88" s="140" t="str">
        <f>IF(COUNTA(E88:F88:H88)&lt;3,"",(IF(BC88=TRUE,$BC$3,IF(BD88=TRUE,$BD$3,IF(BE88=TRUE,$BE$3,IF(BF88=TRUE,$BF$3,"Aucun"))))))</f>
        <v>Aucun</v>
      </c>
      <c r="BH88" s="141">
        <f t="shared" si="333"/>
        <v>0</v>
      </c>
      <c r="BI88" s="141">
        <f>'ODD 9'!AX10</f>
        <v>0</v>
      </c>
      <c r="BJ88" s="35"/>
      <c r="BK88" s="309"/>
      <c r="BL88" s="672">
        <f t="shared" si="334"/>
        <v>0</v>
      </c>
      <c r="BM88" s="673">
        <f t="shared" si="335"/>
        <v>0</v>
      </c>
      <c r="BR88" s="234">
        <f t="shared" si="336"/>
        <v>1</v>
      </c>
      <c r="BS88" s="234">
        <f t="shared" si="337"/>
        <v>0</v>
      </c>
      <c r="BT88" s="234">
        <f t="shared" si="337"/>
        <v>0</v>
      </c>
      <c r="BU88" s="234">
        <f t="shared" si="337"/>
        <v>0</v>
      </c>
      <c r="BV88" s="234">
        <f t="shared" si="337"/>
        <v>0</v>
      </c>
      <c r="BW88" s="234">
        <f t="shared" si="337"/>
        <v>0</v>
      </c>
      <c r="BX88" s="234">
        <f t="shared" si="337"/>
        <v>0</v>
      </c>
      <c r="BY88" s="234">
        <f t="shared" si="337"/>
        <v>0</v>
      </c>
    </row>
    <row r="89" spans="1:77" s="233" customFormat="1" ht="114" customHeight="1" thickBot="1">
      <c r="A89" s="226"/>
      <c r="B89" s="268" t="s">
        <v>223</v>
      </c>
      <c r="C89" s="182" t="s">
        <v>224</v>
      </c>
      <c r="D89" s="345">
        <f>'ODD 9'!D11</f>
        <v>0</v>
      </c>
      <c r="E89" s="185">
        <f>'ODD 9'!E11</f>
        <v>0</v>
      </c>
      <c r="F89" s="138">
        <f>'ODD 9'!F11</f>
        <v>0</v>
      </c>
      <c r="G89" s="138">
        <f>'ODD 9'!G11</f>
        <v>0</v>
      </c>
      <c r="H89" s="139">
        <f>'ODD 9'!H11</f>
        <v>0</v>
      </c>
      <c r="I89" s="139">
        <f>'ODD 9'!I11</f>
        <v>0</v>
      </c>
      <c r="J89" s="255">
        <f t="shared" si="338"/>
        <v>0</v>
      </c>
      <c r="K89" s="256">
        <f t="shared" si="322"/>
        <v>0</v>
      </c>
      <c r="L89" s="256" t="b">
        <f t="shared" si="339"/>
        <v>0</v>
      </c>
      <c r="M89" s="256" t="b">
        <f t="shared" si="340"/>
        <v>0</v>
      </c>
      <c r="N89" s="256" t="b">
        <f t="shared" si="341"/>
        <v>0</v>
      </c>
      <c r="O89" s="256" t="b">
        <f t="shared" si="342"/>
        <v>0</v>
      </c>
      <c r="P89" s="256" t="b">
        <f t="shared" si="343"/>
        <v>0</v>
      </c>
      <c r="Q89" s="256" t="b">
        <f t="shared" si="344"/>
        <v>0</v>
      </c>
      <c r="R89" s="256" t="b">
        <f t="shared" si="345"/>
        <v>0</v>
      </c>
      <c r="S89" s="257">
        <f t="shared" si="323"/>
        <v>0</v>
      </c>
      <c r="T89" s="258">
        <f t="shared" si="324"/>
        <v>0</v>
      </c>
      <c r="U89" s="259">
        <f t="shared" si="325"/>
        <v>0</v>
      </c>
      <c r="V89" s="256" t="b">
        <f t="shared" si="346"/>
        <v>0</v>
      </c>
      <c r="W89" s="256" t="b">
        <f t="shared" si="347"/>
        <v>0</v>
      </c>
      <c r="X89" s="256" t="b">
        <f t="shared" si="348"/>
        <v>0</v>
      </c>
      <c r="Y89" s="256" t="b">
        <f t="shared" si="349"/>
        <v>0</v>
      </c>
      <c r="Z89" s="643" t="b">
        <f t="shared" si="350"/>
        <v>1</v>
      </c>
      <c r="AA89" s="645" t="str">
        <f>IF(COUNTA(E89:F89:H89)&lt;3,"",(IF(V89=TRUE,$V$3,IF(W89=TRUE,$W$3,IF(X89=TRUE,$X$3,IF(Y89=TRUE,$Y$3,"Non"))))))</f>
        <v>Non</v>
      </c>
      <c r="AB89" s="256" t="b">
        <f t="shared" si="351"/>
        <v>0</v>
      </c>
      <c r="AC89" s="256" t="b">
        <f t="shared" si="352"/>
        <v>0</v>
      </c>
      <c r="AD89" s="256" t="b">
        <f t="shared" si="353"/>
        <v>0</v>
      </c>
      <c r="AE89" s="256" t="b">
        <f t="shared" si="354"/>
        <v>0</v>
      </c>
      <c r="AF89" s="256" t="b">
        <f t="shared" si="355"/>
        <v>0</v>
      </c>
      <c r="AG89" s="140" t="str">
        <f>IF(COUNTA(E89:F89:H89)&lt;3,"",(IF(AB89=TRUE,$AB$3,IF(AC89=TRUE,$AC$3,IF(AD89=TRUE,$AD$3,IF(AE89=TRUE,$AE$3,IF(AF89=TRUE,$AF$3,"Aucune")))))))</f>
        <v>Aucune</v>
      </c>
      <c r="AH89" s="288" t="b">
        <f t="shared" si="305"/>
        <v>0</v>
      </c>
      <c r="AI89" s="288" t="b">
        <f t="shared" si="306"/>
        <v>0</v>
      </c>
      <c r="AJ89" s="288" t="b">
        <f t="shared" si="307"/>
        <v>0</v>
      </c>
      <c r="AK89" s="288" t="b">
        <f t="shared" si="308"/>
        <v>0</v>
      </c>
      <c r="AL89" s="288" t="b">
        <f t="shared" si="309"/>
        <v>0</v>
      </c>
      <c r="AM89" s="288" t="b">
        <f t="shared" si="310"/>
        <v>0</v>
      </c>
      <c r="AN89" s="288" t="b">
        <f t="shared" si="311"/>
        <v>0</v>
      </c>
      <c r="AO89" s="288" t="b">
        <f t="shared" si="312"/>
        <v>0</v>
      </c>
      <c r="AP89" s="288" t="b">
        <f t="shared" si="313"/>
        <v>0</v>
      </c>
      <c r="AQ89" s="288" t="b">
        <f t="shared" si="314"/>
        <v>0</v>
      </c>
      <c r="AR89" s="288" t="b">
        <f t="shared" si="315"/>
        <v>0</v>
      </c>
      <c r="AS89" s="288" t="b">
        <f t="shared" si="316"/>
        <v>0</v>
      </c>
      <c r="AT89" s="288" t="b">
        <f t="shared" si="317"/>
        <v>0</v>
      </c>
      <c r="AU89" s="288" t="b">
        <f t="shared" si="318"/>
        <v>0</v>
      </c>
      <c r="AV89" s="288" t="b">
        <f t="shared" si="319"/>
        <v>0</v>
      </c>
      <c r="AW89" s="288" t="b">
        <f t="shared" si="320"/>
        <v>0</v>
      </c>
      <c r="AX89" s="565" t="str">
        <f>IF(COUNTA(E89:F89:H89)&lt;3,"",(IF(AH89=TRUE,AH$3,IF(AI89=TRUE,AI$3,IF(AJ89=TRUE,AJ$3,IF(AK89=TRUE,AK$3,IF(AL89=TRUE,AL$3,IF(AM89=TRUE,AM$3,IF(AN89=TRUE,AN$3,IF(AO89=TRUE,AO$3,IF(AP89=TRUE,AP$3,IF(AQ89=TRUE,AQ$3,IF(AR89=TRUE,AR$3,IF(AS89=TRUE,AS$3,IF(AT89=TRUE,AT$3,IF(AU89=TRUE,AU$3,IF(AV89=TRUE,AV$3,IF(AW89=TRUE,AW$3,"Aucune"))))))))))))))))))</f>
        <v>Aucune</v>
      </c>
      <c r="AY89" s="562" t="b">
        <f t="shared" si="326"/>
        <v>0</v>
      </c>
      <c r="AZ89" s="256" t="b">
        <f t="shared" si="327"/>
        <v>0</v>
      </c>
      <c r="BA89" s="256" t="b">
        <f t="shared" si="328"/>
        <v>0</v>
      </c>
      <c r="BB89" s="140" t="str">
        <f>IF(COUNTA(E89:F89:H89)&lt;3,"",(IF(AY89=TRUE,$AY$3,IF(AZ89=TRUE,$AZ$3,IF(BA89=TRUE,$BA$3,"Aucune action requise")))))</f>
        <v>Aucune action requise</v>
      </c>
      <c r="BC89" s="256" t="b">
        <f t="shared" si="329"/>
        <v>0</v>
      </c>
      <c r="BD89" s="256" t="b">
        <f t="shared" si="330"/>
        <v>0</v>
      </c>
      <c r="BE89" s="256" t="b">
        <f t="shared" si="331"/>
        <v>0</v>
      </c>
      <c r="BF89" s="256" t="b">
        <f t="shared" si="332"/>
        <v>0</v>
      </c>
      <c r="BG89" s="140" t="str">
        <f>IF(COUNTA(E89:F89:H89)&lt;3,"",(IF(BC89=TRUE,$BC$3,IF(BD89=TRUE,$BD$3,IF(BE89=TRUE,$BE$3,IF(BF89=TRUE,$BF$3,"Aucun"))))))</f>
        <v>Aucun</v>
      </c>
      <c r="BH89" s="141">
        <f t="shared" si="333"/>
        <v>0</v>
      </c>
      <c r="BI89" s="141">
        <f>'ODD 9'!AX11</f>
        <v>0</v>
      </c>
      <c r="BJ89" s="35"/>
      <c r="BK89" s="309"/>
      <c r="BL89" s="670">
        <f t="shared" si="334"/>
        <v>0</v>
      </c>
      <c r="BM89" s="671">
        <f t="shared" si="335"/>
        <v>0</v>
      </c>
      <c r="BR89" s="234">
        <f t="shared" si="336"/>
        <v>1</v>
      </c>
      <c r="BS89" s="234">
        <f t="shared" si="337"/>
        <v>0</v>
      </c>
      <c r="BT89" s="234">
        <f t="shared" si="337"/>
        <v>0</v>
      </c>
      <c r="BU89" s="234">
        <f t="shared" si="337"/>
        <v>0</v>
      </c>
      <c r="BV89" s="234">
        <f t="shared" si="337"/>
        <v>0</v>
      </c>
      <c r="BW89" s="234">
        <f t="shared" si="337"/>
        <v>0</v>
      </c>
      <c r="BX89" s="234">
        <f t="shared" si="337"/>
        <v>0</v>
      </c>
      <c r="BY89" s="234">
        <f t="shared" si="337"/>
        <v>0</v>
      </c>
    </row>
    <row r="90" spans="1:77" s="233" customFormat="1" ht="114" customHeight="1">
      <c r="A90" s="226"/>
      <c r="B90" s="263" t="s">
        <v>225</v>
      </c>
      <c r="C90" s="196" t="s">
        <v>226</v>
      </c>
      <c r="D90" s="600">
        <f>'ODD 9'!D12</f>
        <v>0</v>
      </c>
      <c r="E90" s="195">
        <f>'ODD 9'!E12</f>
        <v>0</v>
      </c>
      <c r="F90" s="132">
        <f>'ODD 9'!F12</f>
        <v>0</v>
      </c>
      <c r="G90" s="132">
        <f>'ODD 9'!G12</f>
        <v>0</v>
      </c>
      <c r="H90" s="133">
        <f>'ODD 9'!H12</f>
        <v>0</v>
      </c>
      <c r="I90" s="133">
        <f>'ODD 9'!I12</f>
        <v>0</v>
      </c>
      <c r="J90" s="249">
        <f t="shared" si="338"/>
        <v>0</v>
      </c>
      <c r="K90" s="250">
        <f t="shared" si="322"/>
        <v>0</v>
      </c>
      <c r="L90" s="250" t="b">
        <f t="shared" si="339"/>
        <v>0</v>
      </c>
      <c r="M90" s="250" t="b">
        <f t="shared" si="340"/>
        <v>0</v>
      </c>
      <c r="N90" s="250" t="b">
        <f t="shared" si="341"/>
        <v>0</v>
      </c>
      <c r="O90" s="250" t="b">
        <f t="shared" si="342"/>
        <v>0</v>
      </c>
      <c r="P90" s="250" t="b">
        <f t="shared" si="343"/>
        <v>0</v>
      </c>
      <c r="Q90" s="250" t="b">
        <f t="shared" si="344"/>
        <v>0</v>
      </c>
      <c r="R90" s="250" t="b">
        <f t="shared" si="345"/>
        <v>0</v>
      </c>
      <c r="S90" s="251">
        <f t="shared" si="323"/>
        <v>0</v>
      </c>
      <c r="T90" s="252">
        <f t="shared" si="324"/>
        <v>0</v>
      </c>
      <c r="U90" s="253">
        <f t="shared" si="325"/>
        <v>0</v>
      </c>
      <c r="V90" s="250" t="b">
        <f t="shared" si="346"/>
        <v>0</v>
      </c>
      <c r="W90" s="250" t="b">
        <f t="shared" si="347"/>
        <v>0</v>
      </c>
      <c r="X90" s="250" t="b">
        <f t="shared" si="348"/>
        <v>0</v>
      </c>
      <c r="Y90" s="250" t="b">
        <f t="shared" si="349"/>
        <v>0</v>
      </c>
      <c r="Z90" s="636" t="b">
        <f t="shared" si="350"/>
        <v>1</v>
      </c>
      <c r="AA90" s="641" t="str">
        <f>IF(COUNTA(E90:F90:H90)&lt;3,"",(IF(V90=TRUE,$V$3,IF(W90=TRUE,$W$3,IF(X90=TRUE,$X$3,IF(Y90=TRUE,$Y$3,"Non"))))))</f>
        <v>Non</v>
      </c>
      <c r="AB90" s="250" t="b">
        <f t="shared" si="351"/>
        <v>0</v>
      </c>
      <c r="AC90" s="250" t="b">
        <f t="shared" si="352"/>
        <v>0</v>
      </c>
      <c r="AD90" s="250" t="b">
        <f t="shared" si="353"/>
        <v>0</v>
      </c>
      <c r="AE90" s="250" t="b">
        <f t="shared" si="354"/>
        <v>0</v>
      </c>
      <c r="AF90" s="250" t="b">
        <f t="shared" si="355"/>
        <v>0</v>
      </c>
      <c r="AG90" s="134" t="str">
        <f>IF(COUNTA(E90:F90:H90)&lt;3,"",(IF(AB90=TRUE,$AB$3,IF(AC90=TRUE,$AC$3,IF(AD90=TRUE,$AD$3,IF(AE90=TRUE,$AE$3,IF(AF90=TRUE,$AF$3,"Aucune")))))))</f>
        <v>Aucune</v>
      </c>
      <c r="AH90" s="276" t="b">
        <f t="shared" si="305"/>
        <v>0</v>
      </c>
      <c r="AI90" s="276" t="b">
        <f t="shared" si="306"/>
        <v>0</v>
      </c>
      <c r="AJ90" s="276" t="b">
        <f t="shared" si="307"/>
        <v>0</v>
      </c>
      <c r="AK90" s="276" t="b">
        <f t="shared" si="308"/>
        <v>0</v>
      </c>
      <c r="AL90" s="276" t="b">
        <f t="shared" si="309"/>
        <v>0</v>
      </c>
      <c r="AM90" s="276" t="b">
        <f t="shared" si="310"/>
        <v>0</v>
      </c>
      <c r="AN90" s="276" t="b">
        <f t="shared" si="311"/>
        <v>0</v>
      </c>
      <c r="AO90" s="276" t="b">
        <f t="shared" si="312"/>
        <v>0</v>
      </c>
      <c r="AP90" s="276" t="b">
        <f t="shared" si="313"/>
        <v>0</v>
      </c>
      <c r="AQ90" s="276" t="b">
        <f t="shared" si="314"/>
        <v>0</v>
      </c>
      <c r="AR90" s="276" t="b">
        <f t="shared" si="315"/>
        <v>0</v>
      </c>
      <c r="AS90" s="276" t="b">
        <f t="shared" si="316"/>
        <v>0</v>
      </c>
      <c r="AT90" s="276" t="b">
        <f t="shared" si="317"/>
        <v>0</v>
      </c>
      <c r="AU90" s="276" t="b">
        <f t="shared" si="318"/>
        <v>0</v>
      </c>
      <c r="AV90" s="276" t="b">
        <f t="shared" si="319"/>
        <v>0</v>
      </c>
      <c r="AW90" s="276" t="b">
        <f t="shared" si="320"/>
        <v>0</v>
      </c>
      <c r="AX90" s="566" t="str">
        <f>IF(COUNTA(E90:F90:H90)&lt;3,"",(IF(AH90=TRUE,AH$3,IF(AI90=TRUE,AI$3,IF(AJ90=TRUE,AJ$3,IF(AK90=TRUE,AK$3,IF(AL90=TRUE,AL$3,IF(AM90=TRUE,AM$3,IF(AN90=TRUE,AN$3,IF(AO90=TRUE,AO$3,IF(AP90=TRUE,AP$3,IF(AQ90=TRUE,AQ$3,IF(AR90=TRUE,AR$3,IF(AS90=TRUE,AS$3,IF(AT90=TRUE,AT$3,IF(AU90=TRUE,AU$3,IF(AV90=TRUE,AV$3,IF(AW90=TRUE,AW$3,"Aucune"))))))))))))))))))</f>
        <v>Aucune</v>
      </c>
      <c r="AY90" s="563" t="b">
        <f t="shared" si="326"/>
        <v>0</v>
      </c>
      <c r="AZ90" s="250" t="b">
        <f t="shared" si="327"/>
        <v>0</v>
      </c>
      <c r="BA90" s="250" t="b">
        <f t="shared" si="328"/>
        <v>0</v>
      </c>
      <c r="BB90" s="134" t="str">
        <f>IF(COUNTA(E90:F90:H90)&lt;3,"",(IF(AY90=TRUE,$AY$3,IF(AZ90=TRUE,$AZ$3,IF(BA90=TRUE,$BA$3,"Aucune action requise")))))</f>
        <v>Aucune action requise</v>
      </c>
      <c r="BC90" s="250" t="b">
        <f t="shared" si="329"/>
        <v>0</v>
      </c>
      <c r="BD90" s="250" t="b">
        <f t="shared" si="330"/>
        <v>0</v>
      </c>
      <c r="BE90" s="250" t="b">
        <f t="shared" si="331"/>
        <v>0</v>
      </c>
      <c r="BF90" s="250" t="b">
        <f t="shared" si="332"/>
        <v>0</v>
      </c>
      <c r="BG90" s="134" t="str">
        <f>IF(COUNTA(E90:F90:H90)&lt;3,"",(IF(BC90=TRUE,$BC$3,IF(BD90=TRUE,$BD$3,IF(BE90=TRUE,$BE$3,IF(BF90=TRUE,$BF$3,"Aucun"))))))</f>
        <v>Aucun</v>
      </c>
      <c r="BH90" s="135">
        <f t="shared" si="333"/>
        <v>0</v>
      </c>
      <c r="BI90" s="135">
        <f>'ODD 9'!AX12</f>
        <v>0</v>
      </c>
      <c r="BJ90" s="36"/>
      <c r="BK90" s="308"/>
      <c r="BL90" s="666">
        <f t="shared" si="334"/>
        <v>0</v>
      </c>
      <c r="BM90" s="667">
        <f t="shared" si="335"/>
        <v>0</v>
      </c>
      <c r="BR90" s="234">
        <f t="shared" si="336"/>
        <v>1</v>
      </c>
      <c r="BS90" s="234">
        <f t="shared" si="337"/>
        <v>0</v>
      </c>
      <c r="BT90" s="234">
        <f t="shared" si="337"/>
        <v>0</v>
      </c>
      <c r="BU90" s="234">
        <f t="shared" si="337"/>
        <v>0</v>
      </c>
      <c r="BV90" s="234">
        <f t="shared" si="337"/>
        <v>0</v>
      </c>
      <c r="BW90" s="234">
        <f t="shared" si="337"/>
        <v>0</v>
      </c>
      <c r="BX90" s="234">
        <f t="shared" si="337"/>
        <v>0</v>
      </c>
      <c r="BY90" s="234">
        <f t="shared" si="337"/>
        <v>0</v>
      </c>
    </row>
    <row r="91" spans="1:77" s="233" customFormat="1" ht="114" customHeight="1">
      <c r="A91" s="226"/>
      <c r="B91" s="264" t="s">
        <v>227</v>
      </c>
      <c r="C91" s="166" t="s">
        <v>228</v>
      </c>
      <c r="D91" s="598">
        <f>'ODD 9'!D13</f>
        <v>0</v>
      </c>
      <c r="E91" s="174">
        <f>'ODD 9'!E13</f>
        <v>0</v>
      </c>
      <c r="F91" s="124">
        <f>'ODD 9'!F13</f>
        <v>0</v>
      </c>
      <c r="G91" s="124">
        <f>'ODD 9'!G13</f>
        <v>0</v>
      </c>
      <c r="H91" s="125">
        <f>'ODD 9'!H13</f>
        <v>0</v>
      </c>
      <c r="I91" s="125">
        <f>'ODD 9'!I13</f>
        <v>0</v>
      </c>
      <c r="J91" s="126">
        <f t="shared" si="338"/>
        <v>0</v>
      </c>
      <c r="K91" s="265">
        <f t="shared" si="322"/>
        <v>0</v>
      </c>
      <c r="L91" s="265" t="b">
        <f t="shared" si="339"/>
        <v>0</v>
      </c>
      <c r="M91" s="265" t="b">
        <f t="shared" si="340"/>
        <v>0</v>
      </c>
      <c r="N91" s="265" t="b">
        <f t="shared" si="341"/>
        <v>0</v>
      </c>
      <c r="O91" s="265" t="b">
        <f t="shared" si="342"/>
        <v>0</v>
      </c>
      <c r="P91" s="265" t="b">
        <f t="shared" si="343"/>
        <v>0</v>
      </c>
      <c r="Q91" s="265" t="b">
        <f t="shared" si="344"/>
        <v>0</v>
      </c>
      <c r="R91" s="265" t="b">
        <f t="shared" si="345"/>
        <v>0</v>
      </c>
      <c r="S91" s="266">
        <f t="shared" si="323"/>
        <v>0</v>
      </c>
      <c r="T91" s="267">
        <f t="shared" si="324"/>
        <v>0</v>
      </c>
      <c r="U91" s="241">
        <f t="shared" si="325"/>
        <v>0</v>
      </c>
      <c r="V91" s="265" t="b">
        <f t="shared" si="346"/>
        <v>0</v>
      </c>
      <c r="W91" s="265" t="b">
        <f t="shared" si="347"/>
        <v>0</v>
      </c>
      <c r="X91" s="265" t="b">
        <f t="shared" si="348"/>
        <v>0</v>
      </c>
      <c r="Y91" s="265" t="b">
        <f t="shared" si="349"/>
        <v>0</v>
      </c>
      <c r="Z91" s="644" t="b">
        <f t="shared" si="350"/>
        <v>1</v>
      </c>
      <c r="AA91" s="646" t="str">
        <f>IF(COUNTA(E91:F91:H91)&lt;3,"",(IF(V91=TRUE,$V$3,IF(W91=TRUE,$W$3,IF(X91=TRUE,$X$3,IF(Y91=TRUE,$Y$3,"Non"))))))</f>
        <v>Non</v>
      </c>
      <c r="AB91" s="265" t="b">
        <f t="shared" si="351"/>
        <v>0</v>
      </c>
      <c r="AC91" s="265" t="b">
        <f t="shared" si="352"/>
        <v>0</v>
      </c>
      <c r="AD91" s="265" t="b">
        <f t="shared" si="353"/>
        <v>0</v>
      </c>
      <c r="AE91" s="265" t="b">
        <f t="shared" si="354"/>
        <v>0</v>
      </c>
      <c r="AF91" s="265" t="b">
        <f t="shared" si="355"/>
        <v>0</v>
      </c>
      <c r="AG91" s="144" t="str">
        <f>IF(COUNTA(E91:F91:H91)&lt;3,"",(IF(AB91=TRUE,$AB$3,IF(AC91=TRUE,$AC$3,IF(AD91=TRUE,$AD$3,IF(AE91=TRUE,$AE$3,IF(AF91=TRUE,$AF$3,"Aucune")))))))</f>
        <v>Aucune</v>
      </c>
      <c r="AH91" s="237" t="b">
        <f t="shared" si="305"/>
        <v>0</v>
      </c>
      <c r="AI91" s="237" t="b">
        <f t="shared" si="306"/>
        <v>0</v>
      </c>
      <c r="AJ91" s="237" t="b">
        <f t="shared" si="307"/>
        <v>0</v>
      </c>
      <c r="AK91" s="237" t="b">
        <f t="shared" si="308"/>
        <v>0</v>
      </c>
      <c r="AL91" s="237" t="b">
        <f t="shared" si="309"/>
        <v>0</v>
      </c>
      <c r="AM91" s="237" t="b">
        <f t="shared" si="310"/>
        <v>0</v>
      </c>
      <c r="AN91" s="237" t="b">
        <f t="shared" si="311"/>
        <v>0</v>
      </c>
      <c r="AO91" s="237" t="b">
        <f t="shared" si="312"/>
        <v>0</v>
      </c>
      <c r="AP91" s="237" t="b">
        <f t="shared" si="313"/>
        <v>0</v>
      </c>
      <c r="AQ91" s="237" t="b">
        <f t="shared" si="314"/>
        <v>0</v>
      </c>
      <c r="AR91" s="237" t="b">
        <f t="shared" si="315"/>
        <v>0</v>
      </c>
      <c r="AS91" s="237" t="b">
        <f t="shared" si="316"/>
        <v>0</v>
      </c>
      <c r="AT91" s="237" t="b">
        <f t="shared" si="317"/>
        <v>0</v>
      </c>
      <c r="AU91" s="237" t="b">
        <f t="shared" si="318"/>
        <v>0</v>
      </c>
      <c r="AV91" s="237" t="b">
        <f t="shared" si="319"/>
        <v>0</v>
      </c>
      <c r="AW91" s="237" t="b">
        <f t="shared" si="320"/>
        <v>0</v>
      </c>
      <c r="AX91" s="567" t="str">
        <f>IF(COUNTA(E91:F91:H91)&lt;3,"",(IF(AH91=TRUE,AH$3,IF(AI91=TRUE,AI$3,IF(AJ91=TRUE,AJ$3,IF(AK91=TRUE,AK$3,IF(AL91=TRUE,AL$3,IF(AM91=TRUE,AM$3,IF(AN91=TRUE,AN$3,IF(AO91=TRUE,AO$3,IF(AP91=TRUE,AP$3,IF(AQ91=TRUE,AQ$3,IF(AR91=TRUE,AR$3,IF(AS91=TRUE,AS$3,IF(AT91=TRUE,AT$3,IF(AU91=TRUE,AU$3,IF(AV91=TRUE,AV$3,IF(AW91=TRUE,AW$3,"Aucune"))))))))))))))))))</f>
        <v>Aucune</v>
      </c>
      <c r="AY91" s="564" t="b">
        <f t="shared" si="326"/>
        <v>0</v>
      </c>
      <c r="AZ91" s="265" t="b">
        <f t="shared" si="327"/>
        <v>0</v>
      </c>
      <c r="BA91" s="265" t="b">
        <f t="shared" si="328"/>
        <v>0</v>
      </c>
      <c r="BB91" s="144" t="str">
        <f>IF(COUNTA(E91:F91:H91)&lt;3,"",(IF(AY91=TRUE,$AY$3,IF(AZ91=TRUE,$AZ$3,IF(BA91=TRUE,$BA$3,"Aucune action requise")))))</f>
        <v>Aucune action requise</v>
      </c>
      <c r="BC91" s="265" t="b">
        <f t="shared" si="329"/>
        <v>0</v>
      </c>
      <c r="BD91" s="265" t="b">
        <f t="shared" si="330"/>
        <v>0</v>
      </c>
      <c r="BE91" s="265" t="b">
        <f t="shared" si="331"/>
        <v>0</v>
      </c>
      <c r="BF91" s="265" t="b">
        <f t="shared" si="332"/>
        <v>0</v>
      </c>
      <c r="BG91" s="144" t="str">
        <f>IF(COUNTA(E91:F91:H91)&lt;3,"",(IF(BC91=TRUE,$BC$3,IF(BD91=TRUE,$BD$3,IF(BE91=TRUE,$BE$3,IF(BF91=TRUE,$BF$3,"Aucun"))))))</f>
        <v>Aucun</v>
      </c>
      <c r="BH91" s="145">
        <f t="shared" si="333"/>
        <v>0</v>
      </c>
      <c r="BI91" s="145">
        <f>'ODD 9'!AX13</f>
        <v>0</v>
      </c>
      <c r="BJ91" s="37"/>
      <c r="BK91" s="310"/>
      <c r="BL91" s="672">
        <f t="shared" si="334"/>
        <v>0</v>
      </c>
      <c r="BM91" s="673">
        <f t="shared" si="335"/>
        <v>0</v>
      </c>
      <c r="BR91" s="234">
        <f t="shared" si="336"/>
        <v>1</v>
      </c>
      <c r="BS91" s="234">
        <f t="shared" si="337"/>
        <v>0</v>
      </c>
      <c r="BT91" s="234">
        <f t="shared" si="337"/>
        <v>0</v>
      </c>
      <c r="BU91" s="234">
        <f t="shared" si="337"/>
        <v>0</v>
      </c>
      <c r="BV91" s="234">
        <f t="shared" si="337"/>
        <v>0</v>
      </c>
      <c r="BW91" s="234">
        <f t="shared" si="337"/>
        <v>0</v>
      </c>
      <c r="BX91" s="234">
        <f t="shared" si="337"/>
        <v>0</v>
      </c>
      <c r="BY91" s="234">
        <f t="shared" si="337"/>
        <v>0</v>
      </c>
    </row>
    <row r="92" spans="1:77" s="233" customFormat="1" ht="114" customHeight="1" thickBot="1">
      <c r="A92" s="226"/>
      <c r="B92" s="286" t="s">
        <v>229</v>
      </c>
      <c r="C92" s="316" t="s">
        <v>230</v>
      </c>
      <c r="D92" s="596">
        <f>'ODD 9'!D14</f>
        <v>0</v>
      </c>
      <c r="E92" s="188">
        <f>'ODD 9'!E14</f>
        <v>0</v>
      </c>
      <c r="F92" s="189">
        <f>'ODD 9'!F14</f>
        <v>0</v>
      </c>
      <c r="G92" s="189">
        <f>'ODD 9'!G14</f>
        <v>0</v>
      </c>
      <c r="H92" s="190">
        <f>'ODD 9'!H14</f>
        <v>0</v>
      </c>
      <c r="I92" s="190">
        <f>'ODD 9'!I14</f>
        <v>0</v>
      </c>
      <c r="J92" s="292">
        <f t="shared" si="338"/>
        <v>0</v>
      </c>
      <c r="K92" s="293">
        <f t="shared" si="322"/>
        <v>0</v>
      </c>
      <c r="L92" s="293" t="b">
        <f t="shared" si="339"/>
        <v>0</v>
      </c>
      <c r="M92" s="293" t="b">
        <f t="shared" si="340"/>
        <v>0</v>
      </c>
      <c r="N92" s="293" t="b">
        <f t="shared" si="341"/>
        <v>0</v>
      </c>
      <c r="O92" s="293" t="b">
        <f t="shared" si="342"/>
        <v>0</v>
      </c>
      <c r="P92" s="293" t="b">
        <f t="shared" si="343"/>
        <v>0</v>
      </c>
      <c r="Q92" s="293" t="b">
        <f t="shared" si="344"/>
        <v>0</v>
      </c>
      <c r="R92" s="293" t="b">
        <f t="shared" si="345"/>
        <v>0</v>
      </c>
      <c r="S92" s="294">
        <f t="shared" si="323"/>
        <v>0</v>
      </c>
      <c r="T92" s="295">
        <f t="shared" si="324"/>
        <v>0</v>
      </c>
      <c r="U92" s="296">
        <f t="shared" si="325"/>
        <v>0</v>
      </c>
      <c r="V92" s="293" t="b">
        <f t="shared" si="346"/>
        <v>0</v>
      </c>
      <c r="W92" s="293" t="b">
        <f t="shared" si="347"/>
        <v>0</v>
      </c>
      <c r="X92" s="293" t="b">
        <f t="shared" si="348"/>
        <v>0</v>
      </c>
      <c r="Y92" s="293" t="b">
        <f t="shared" si="349"/>
        <v>0</v>
      </c>
      <c r="Z92" s="651" t="b">
        <f t="shared" si="350"/>
        <v>1</v>
      </c>
      <c r="AA92" s="652" t="str">
        <f>IF(COUNTA(E92:F92:H92)&lt;3,"",(IF(V92=TRUE,$V$3,IF(W92=TRUE,$W$3,IF(X92=TRUE,$X$3,IF(Y92=TRUE,$Y$3,"Non"))))))</f>
        <v>Non</v>
      </c>
      <c r="AB92" s="293" t="b">
        <f t="shared" si="351"/>
        <v>0</v>
      </c>
      <c r="AC92" s="293" t="b">
        <f t="shared" si="352"/>
        <v>0</v>
      </c>
      <c r="AD92" s="293" t="b">
        <f t="shared" si="353"/>
        <v>0</v>
      </c>
      <c r="AE92" s="293" t="b">
        <f t="shared" si="354"/>
        <v>0</v>
      </c>
      <c r="AF92" s="293" t="b">
        <f t="shared" si="355"/>
        <v>0</v>
      </c>
      <c r="AG92" s="191" t="str">
        <f>IF(COUNTA(E92:F92:H92)&lt;3,"",(IF(AB92=TRUE,$AB$3,IF(AC92=TRUE,$AC$3,IF(AD92=TRUE,$AD$3,IF(AE92=TRUE,$AE$3,IF(AF92=TRUE,$AF$3,"Aucune")))))))</f>
        <v>Aucune</v>
      </c>
      <c r="AH92" s="293" t="b">
        <f t="shared" si="305"/>
        <v>0</v>
      </c>
      <c r="AI92" s="293" t="b">
        <f t="shared" si="306"/>
        <v>0</v>
      </c>
      <c r="AJ92" s="293" t="b">
        <f t="shared" si="307"/>
        <v>0</v>
      </c>
      <c r="AK92" s="293" t="b">
        <f t="shared" si="308"/>
        <v>0</v>
      </c>
      <c r="AL92" s="293" t="b">
        <f t="shared" si="309"/>
        <v>0</v>
      </c>
      <c r="AM92" s="293" t="b">
        <f t="shared" si="310"/>
        <v>0</v>
      </c>
      <c r="AN92" s="293" t="b">
        <f t="shared" si="311"/>
        <v>0</v>
      </c>
      <c r="AO92" s="293" t="b">
        <f t="shared" si="312"/>
        <v>0</v>
      </c>
      <c r="AP92" s="293" t="b">
        <f t="shared" si="313"/>
        <v>0</v>
      </c>
      <c r="AQ92" s="293" t="b">
        <f t="shared" si="314"/>
        <v>0</v>
      </c>
      <c r="AR92" s="293" t="b">
        <f t="shared" si="315"/>
        <v>0</v>
      </c>
      <c r="AS92" s="293" t="b">
        <f t="shared" si="316"/>
        <v>0</v>
      </c>
      <c r="AT92" s="293" t="b">
        <f t="shared" si="317"/>
        <v>0</v>
      </c>
      <c r="AU92" s="293" t="b">
        <f t="shared" si="318"/>
        <v>0</v>
      </c>
      <c r="AV92" s="293" t="b">
        <f t="shared" si="319"/>
        <v>0</v>
      </c>
      <c r="AW92" s="293" t="b">
        <f t="shared" si="320"/>
        <v>0</v>
      </c>
      <c r="AX92" s="707" t="str">
        <f>IF(COUNTA(E92:F92:H92)&lt;3,"",(IF(AH92=TRUE,AH$3,IF(AI92=TRUE,AI$3,IF(AJ92=TRUE,AJ$3,IF(AK92=TRUE,AK$3,IF(AL92=TRUE,AL$3,IF(AM92=TRUE,AM$3,IF(AN92=TRUE,AN$3,IF(AO92=TRUE,AO$3,IF(AP92=TRUE,AP$3,IF(AQ92=TRUE,AQ$3,IF(AR92=TRUE,AR$3,IF(AS92=TRUE,AS$3,IF(AT92=TRUE,AT$3,IF(AU92=TRUE,AU$3,IF(AV92=TRUE,AV$3,IF(AW92=TRUE,AW$3,"Aucune"))))))))))))))))))</f>
        <v>Aucune</v>
      </c>
      <c r="AY92" s="580" t="b">
        <f t="shared" si="326"/>
        <v>0</v>
      </c>
      <c r="AZ92" s="288" t="b">
        <f t="shared" si="327"/>
        <v>0</v>
      </c>
      <c r="BA92" s="288" t="b">
        <f t="shared" si="328"/>
        <v>0</v>
      </c>
      <c r="BB92" s="179" t="str">
        <f>IF(COUNTA(E92:F92:H92)&lt;3,"",(IF(AY92=TRUE,$AY$3,IF(AZ92=TRUE,$AZ$3,IF(BA92=TRUE,$BA$3,"Aucune action requise")))))</f>
        <v>Aucune action requise</v>
      </c>
      <c r="BC92" s="288" t="b">
        <f t="shared" si="329"/>
        <v>0</v>
      </c>
      <c r="BD92" s="288" t="b">
        <f t="shared" si="330"/>
        <v>0</v>
      </c>
      <c r="BE92" s="288" t="b">
        <f t="shared" si="331"/>
        <v>0</v>
      </c>
      <c r="BF92" s="288" t="b">
        <f t="shared" si="332"/>
        <v>0</v>
      </c>
      <c r="BG92" s="179" t="str">
        <f>IF(COUNTA(E92:F92:H92)&lt;3,"",(IF(BC92=TRUE,$BC$3,IF(BD92=TRUE,$BD$3,IF(BE92=TRUE,$BE$3,IF(BF92=TRUE,$BF$3,"Aucun"))))))</f>
        <v>Aucun</v>
      </c>
      <c r="BH92" s="180">
        <f t="shared" si="333"/>
        <v>0</v>
      </c>
      <c r="BI92" s="180">
        <f>'ODD 9'!AX14</f>
        <v>0</v>
      </c>
      <c r="BJ92" s="73"/>
      <c r="BK92" s="314"/>
      <c r="BL92" s="680">
        <f t="shared" si="334"/>
        <v>0</v>
      </c>
      <c r="BM92" s="681">
        <f t="shared" si="335"/>
        <v>0</v>
      </c>
      <c r="BR92" s="234">
        <f t="shared" si="336"/>
        <v>1</v>
      </c>
      <c r="BS92" s="234">
        <f t="shared" si="337"/>
        <v>0</v>
      </c>
      <c r="BT92" s="234">
        <f t="shared" si="337"/>
        <v>0</v>
      </c>
      <c r="BU92" s="234">
        <f t="shared" si="337"/>
        <v>0</v>
      </c>
      <c r="BV92" s="234">
        <f t="shared" si="337"/>
        <v>0</v>
      </c>
      <c r="BW92" s="234">
        <f t="shared" si="337"/>
        <v>0</v>
      </c>
      <c r="BX92" s="234">
        <f t="shared" si="337"/>
        <v>0</v>
      </c>
      <c r="BY92" s="234">
        <f t="shared" si="337"/>
        <v>0</v>
      </c>
    </row>
    <row r="93" spans="1:77" s="224" customFormat="1" ht="30.75" customHeight="1" thickBot="1">
      <c r="A93" s="223"/>
      <c r="B93" s="770" t="str">
        <f>'ODD 10'!B2:C2</f>
        <v>ODD 10  -   Réduire les inégalités dans les pays et d’un pays à l’autre</v>
      </c>
      <c r="C93" s="771"/>
      <c r="D93" s="771"/>
      <c r="E93" s="792"/>
      <c r="F93" s="792"/>
      <c r="G93" s="792"/>
      <c r="H93" s="792"/>
      <c r="I93" s="792"/>
      <c r="J93" s="792"/>
      <c r="K93" s="792"/>
      <c r="L93" s="792"/>
      <c r="M93" s="792"/>
      <c r="N93" s="792"/>
      <c r="O93" s="792"/>
      <c r="P93" s="792"/>
      <c r="Q93" s="792"/>
      <c r="R93" s="792"/>
      <c r="S93" s="792"/>
      <c r="T93" s="792"/>
      <c r="U93" s="792"/>
      <c r="V93" s="792"/>
      <c r="W93" s="792"/>
      <c r="X93" s="792"/>
      <c r="Y93" s="792"/>
      <c r="Z93" s="792"/>
      <c r="AA93" s="792"/>
      <c r="AB93" s="792"/>
      <c r="AC93" s="792"/>
      <c r="AD93" s="792"/>
      <c r="AE93" s="792"/>
      <c r="AF93" s="792"/>
      <c r="AG93" s="792"/>
      <c r="AH93" s="792"/>
      <c r="AI93" s="792"/>
      <c r="AJ93" s="792"/>
      <c r="AK93" s="792"/>
      <c r="AL93" s="792"/>
      <c r="AM93" s="792"/>
      <c r="AN93" s="792"/>
      <c r="AO93" s="792"/>
      <c r="AP93" s="792"/>
      <c r="AQ93" s="792"/>
      <c r="AR93" s="792"/>
      <c r="AS93" s="792"/>
      <c r="AT93" s="792"/>
      <c r="AU93" s="792"/>
      <c r="AV93" s="792"/>
      <c r="AW93" s="792"/>
      <c r="AX93" s="792"/>
      <c r="AY93" s="792"/>
      <c r="AZ93" s="792"/>
      <c r="BA93" s="792"/>
      <c r="BB93" s="792"/>
      <c r="BC93" s="792"/>
      <c r="BD93" s="792"/>
      <c r="BE93" s="792"/>
      <c r="BF93" s="792"/>
      <c r="BG93" s="792"/>
      <c r="BH93" s="792"/>
      <c r="BI93" s="792"/>
      <c r="BJ93" s="792"/>
      <c r="BK93" s="792"/>
      <c r="BL93" s="792"/>
      <c r="BM93" s="793"/>
      <c r="BO93" s="224" t="str">
        <f>B93</f>
        <v>ODD 10  -   Réduire les inégalités dans les pays et d’un pays à l’autre</v>
      </c>
      <c r="BP93" s="224">
        <v>10</v>
      </c>
      <c r="BQ93" s="224">
        <f>BP93-BR93</f>
        <v>0</v>
      </c>
      <c r="BR93" s="225">
        <f>SUM(BR94:BR103)</f>
        <v>10</v>
      </c>
      <c r="BS93" s="225">
        <f t="shared" ref="BS93:BY93" si="356">SUM(BS94:BS103)</f>
        <v>0</v>
      </c>
      <c r="BT93" s="225">
        <f t="shared" si="356"/>
        <v>0</v>
      </c>
      <c r="BU93" s="225">
        <f t="shared" si="356"/>
        <v>0</v>
      </c>
      <c r="BV93" s="225">
        <f t="shared" si="356"/>
        <v>0</v>
      </c>
      <c r="BW93" s="225">
        <f t="shared" si="356"/>
        <v>0</v>
      </c>
      <c r="BX93" s="225">
        <f t="shared" si="356"/>
        <v>0</v>
      </c>
      <c r="BY93" s="225">
        <f t="shared" si="356"/>
        <v>0</v>
      </c>
    </row>
    <row r="94" spans="1:77" s="233" customFormat="1" ht="114" customHeight="1">
      <c r="A94" s="226"/>
      <c r="B94" s="260" t="s">
        <v>232</v>
      </c>
      <c r="C94" s="194" t="s">
        <v>233</v>
      </c>
      <c r="D94" s="343">
        <f>'ODD 10'!D7</f>
        <v>0</v>
      </c>
      <c r="E94" s="170">
        <f>'ODD 10'!E7</f>
        <v>0</v>
      </c>
      <c r="F94" s="154">
        <f>'ODD 10'!F7</f>
        <v>0</v>
      </c>
      <c r="G94" s="154">
        <f>'ODD 10'!G7</f>
        <v>0</v>
      </c>
      <c r="H94" s="155">
        <f>'ODD 10'!H7</f>
        <v>0</v>
      </c>
      <c r="I94" s="155">
        <f>'ODD 10'!I7</f>
        <v>0</v>
      </c>
      <c r="J94" s="275">
        <f>S94</f>
        <v>0</v>
      </c>
      <c r="K94" s="276">
        <f t="shared" ref="K94:K103" si="357">E94*10+F94</f>
        <v>0</v>
      </c>
      <c r="L94" s="276" t="b">
        <f>OR(K94=31)</f>
        <v>0</v>
      </c>
      <c r="M94" s="276" t="b">
        <f>OR(K94=21,K94=32)</f>
        <v>0</v>
      </c>
      <c r="N94" s="276" t="b">
        <f>OR(K94=22,K94=33)</f>
        <v>0</v>
      </c>
      <c r="O94" s="276" t="b">
        <f>OR(K94=11,K94=12)</f>
        <v>0</v>
      </c>
      <c r="P94" s="276" t="b">
        <f>OR(K94=23,K94=34)</f>
        <v>0</v>
      </c>
      <c r="Q94" s="276" t="b">
        <f>OR(K94=13,K94=14,K94=24)</f>
        <v>0</v>
      </c>
      <c r="R94" s="276" t="b">
        <f>OR(K94=1,K94=2,K94=3,K94=4)</f>
        <v>0</v>
      </c>
      <c r="S94" s="277">
        <f t="shared" ref="S94:S103" si="358">IF(COUNTA(E94:F94)&lt;2,"",(IF(L94=TRUE,$L$3,IF(M94=TRUE,$M$3,IF(N94=TRUE,$N$3,IF(O94=TRUE,$O$3,IF(P94=TRUE,$P$3,IF(Q94=TRUE,$Q$3,IF(R94=TRUE,$R$3,0)))))))))</f>
        <v>0</v>
      </c>
      <c r="T94" s="278">
        <f t="shared" ref="T94:T103" si="359">IF(COUNTA(E94:F94)&lt;2,"",(IF(L94=TRUE,6,IF(M94=TRUE,5,IF(N94=TRUE,4,IF(O94=TRUE,3,IF(P94=TRUE,2,IF(Q94=TRUE,1,IF(R94=TRUE,0,0)))))))))</f>
        <v>0</v>
      </c>
      <c r="U94" s="279">
        <f t="shared" ref="U94:U103" si="360">T94*10+H94</f>
        <v>0</v>
      </c>
      <c r="V94" s="276" t="b">
        <f>OR(U94=61,U94=62,U94=63)</f>
        <v>0</v>
      </c>
      <c r="W94" s="276" t="b">
        <f>OR(U94=51,U94=52)</f>
        <v>0</v>
      </c>
      <c r="X94" s="276" t="b">
        <f>OR(U94=31,U94=41,U94=42,U94=53)</f>
        <v>0</v>
      </c>
      <c r="Y94" s="276" t="b">
        <f>OR(U94=21,U94=32)</f>
        <v>0</v>
      </c>
      <c r="Z94" s="633" t="b">
        <f>AND(V94=FALSE,W94=FALSE,X94=FALSE,Y94=FALSE)</f>
        <v>1</v>
      </c>
      <c r="AA94" s="638" t="str">
        <f>IF(COUNTA(E94:F94:H94)&lt;3,"",(IF(V94=TRUE,$V$3,IF(W94=TRUE,$W$3,IF(X94=TRUE,$X$3,IF(Y94=TRUE,$Y$3,"Non"))))))</f>
        <v>Non</v>
      </c>
      <c r="AB94" s="276" t="b">
        <f>OR(U94=61,U94=62,U94=51,U94=52)</f>
        <v>0</v>
      </c>
      <c r="AC94" s="276" t="b">
        <f>OR(U94=41,U94=42)</f>
        <v>0</v>
      </c>
      <c r="AD94" s="276" t="b">
        <f>OR(U94=31,U94=32,U94=63,U94=64,U94=53,U94=54,)</f>
        <v>0</v>
      </c>
      <c r="AE94" s="276" t="b">
        <f>OR(U94=21,U94=22,)</f>
        <v>0</v>
      </c>
      <c r="AF94" s="276" t="b">
        <f>OR(U94=11,U94=12,U94=13,U94=23,)</f>
        <v>0</v>
      </c>
      <c r="AG94" s="156" t="str">
        <f>IF(COUNTA(E94:F94:H94)&lt;3,"",(IF(AB94=TRUE,$AB$3,IF(AC94=TRUE,$AC$3,IF(AD94=TRUE,$AD$3,IF(AE94=TRUE,$AE$3,IF(AF94=TRUE,$AF$3,"Aucune")))))))</f>
        <v>Aucune</v>
      </c>
      <c r="AH94" s="237" t="b">
        <f t="shared" si="305"/>
        <v>0</v>
      </c>
      <c r="AI94" s="237" t="b">
        <f t="shared" si="306"/>
        <v>0</v>
      </c>
      <c r="AJ94" s="237" t="b">
        <f t="shared" si="307"/>
        <v>0</v>
      </c>
      <c r="AK94" s="237" t="b">
        <f t="shared" si="308"/>
        <v>0</v>
      </c>
      <c r="AL94" s="237" t="b">
        <f t="shared" si="309"/>
        <v>0</v>
      </c>
      <c r="AM94" s="237" t="b">
        <f t="shared" si="310"/>
        <v>0</v>
      </c>
      <c r="AN94" s="237" t="b">
        <f t="shared" si="311"/>
        <v>0</v>
      </c>
      <c r="AO94" s="237" t="b">
        <f t="shared" si="312"/>
        <v>0</v>
      </c>
      <c r="AP94" s="237" t="b">
        <f t="shared" si="313"/>
        <v>0</v>
      </c>
      <c r="AQ94" s="237" t="b">
        <f t="shared" si="314"/>
        <v>0</v>
      </c>
      <c r="AR94" s="237" t="b">
        <f t="shared" si="315"/>
        <v>0</v>
      </c>
      <c r="AS94" s="237" t="b">
        <f t="shared" si="316"/>
        <v>0</v>
      </c>
      <c r="AT94" s="237" t="b">
        <f t="shared" si="317"/>
        <v>0</v>
      </c>
      <c r="AU94" s="237" t="b">
        <f t="shared" si="318"/>
        <v>0</v>
      </c>
      <c r="AV94" s="237" t="b">
        <f t="shared" si="319"/>
        <v>0</v>
      </c>
      <c r="AW94" s="237" t="b">
        <f t="shared" si="320"/>
        <v>0</v>
      </c>
      <c r="AX94" s="623" t="str">
        <f>IF(COUNTA(E94:F94:H94)&lt;3,"",(IF(AH94=TRUE,AH$3,IF(AI94=TRUE,AI$3,IF(AJ94=TRUE,AJ$3,IF(AK94=TRUE,AK$3,IF(AL94=TRUE,AL$3,IF(AM94=TRUE,AM$3,IF(AN94=TRUE,AN$3,IF(AO94=TRUE,AO$3,IF(AP94=TRUE,AP$3,IF(AQ94=TRUE,AQ$3,IF(AR94=TRUE,AR$3,IF(AS94=TRUE,AS$3,IF(AT94=TRUE,AT$3,IF(AU94=TRUE,AU$3,IF(AV94=TRUE,AV$3,IF(AW94=TRUE,AW$3,"Aucune"))))))))))))))))))</f>
        <v>Aucune</v>
      </c>
      <c r="AY94" s="579" t="b">
        <f t="shared" ref="AY94:AY103" si="361">OR(U94=61,U94=62,U94=63,U94=51,U94=52,U94=53)</f>
        <v>0</v>
      </c>
      <c r="AZ94" s="276" t="b">
        <f t="shared" ref="AZ94:AZ103" si="362">OR(U94=41,U94=42,U94=43,U94=31,U94=32,U94=33)</f>
        <v>0</v>
      </c>
      <c r="BA94" s="276" t="b">
        <f t="shared" ref="BA94:BA103" si="363">OR(U94=21,U94=22,U94=23,U94=11,U94=12,U94=13)</f>
        <v>0</v>
      </c>
      <c r="BB94" s="156" t="str">
        <f>IF(COUNTA(E94:F94:H94)&lt;3,"",(IF(AY94=TRUE,$AY$3,IF(AZ94=TRUE,$AZ$3,IF(BA94=TRUE,$BA$3,"Aucune action requise")))))</f>
        <v>Aucune action requise</v>
      </c>
      <c r="BC94" s="276" t="b">
        <f t="shared" ref="BC94:BC103" si="364">OR(U94=61,U94=51,U94=41,U94=31,U94=21)</f>
        <v>0</v>
      </c>
      <c r="BD94" s="276" t="b">
        <f t="shared" ref="BD94:BD103" si="365">OR(U94=62,U94=52,U94=42,U94=32,U94=22,U94=63,U94=53)</f>
        <v>0</v>
      </c>
      <c r="BE94" s="276" t="b">
        <f t="shared" ref="BE94:BE103" si="366">OR(U94=43,U94=33,U94=23,U94=34,U94=24)</f>
        <v>0</v>
      </c>
      <c r="BF94" s="276" t="b">
        <f t="shared" ref="BF94:BF103" si="367">OR(U94=64,U94=54,U94=44)</f>
        <v>0</v>
      </c>
      <c r="BG94" s="156" t="str">
        <f>IF(COUNTA(E94:F94:H94)&lt;3,"",(IF(BC94=TRUE,$BC$3,IF(BD94=TRUE,$BD$3,IF(BE94=TRUE,$BE$3,IF(BF94=TRUE,$BF$3,"Aucun"))))))</f>
        <v>Aucun</v>
      </c>
      <c r="BH94" s="157">
        <f t="shared" ref="BH94:BH103" si="368">G94</f>
        <v>0</v>
      </c>
      <c r="BI94" s="157">
        <f>'ODD 10'!AX7</f>
        <v>0</v>
      </c>
      <c r="BJ94" s="61"/>
      <c r="BK94" s="312"/>
      <c r="BL94" s="660">
        <f t="shared" ref="BL94:BL103" si="369">I94</f>
        <v>0</v>
      </c>
      <c r="BM94" s="661">
        <f t="shared" ref="BM94:BM103" si="370">D94</f>
        <v>0</v>
      </c>
      <c r="BR94" s="234">
        <f t="shared" ref="BR94:BR103" si="371">IF(K94=0,1,0)</f>
        <v>1</v>
      </c>
      <c r="BS94" s="234">
        <f t="shared" ref="BS94:BS103" si="372">IF(L94=TRUE,1,0)</f>
        <v>0</v>
      </c>
      <c r="BT94" s="234">
        <f t="shared" ref="BT94:BT103" si="373">IF(M94=TRUE,1,0)</f>
        <v>0</v>
      </c>
      <c r="BU94" s="234">
        <f t="shared" ref="BU94:BU103" si="374">IF(N94=TRUE,1,0)</f>
        <v>0</v>
      </c>
      <c r="BV94" s="234">
        <f t="shared" ref="BV94:BV103" si="375">IF(O94=TRUE,1,0)</f>
        <v>0</v>
      </c>
      <c r="BW94" s="234">
        <f t="shared" ref="BW94:BW103" si="376">IF(P94=TRUE,1,0)</f>
        <v>0</v>
      </c>
      <c r="BX94" s="234">
        <f t="shared" ref="BX94:BX103" si="377">IF(Q94=TRUE,1,0)</f>
        <v>0</v>
      </c>
      <c r="BY94" s="234">
        <f t="shared" ref="BY94:BY103" si="378">IF(R94=TRUE,1,0)</f>
        <v>0</v>
      </c>
    </row>
    <row r="95" spans="1:77" s="233" customFormat="1" ht="114" customHeight="1">
      <c r="A95" s="226"/>
      <c r="B95" s="261" t="s">
        <v>234</v>
      </c>
      <c r="C95" s="159" t="s">
        <v>235</v>
      </c>
      <c r="D95" s="344">
        <f>'ODD 10'!D8</f>
        <v>0</v>
      </c>
      <c r="E95" s="172">
        <f>'ODD 10'!E8</f>
        <v>0</v>
      </c>
      <c r="F95" s="119">
        <f>'ODD 10'!F8</f>
        <v>0</v>
      </c>
      <c r="G95" s="119">
        <f>'ODD 10'!G8</f>
        <v>0</v>
      </c>
      <c r="H95" s="120">
        <f>'ODD 10'!H8</f>
        <v>0</v>
      </c>
      <c r="I95" s="120">
        <f>'ODD 10'!I8</f>
        <v>0</v>
      </c>
      <c r="J95" s="236">
        <f t="shared" ref="J95:J103" si="379">S95</f>
        <v>0</v>
      </c>
      <c r="K95" s="237">
        <f t="shared" si="357"/>
        <v>0</v>
      </c>
      <c r="L95" s="237" t="b">
        <f t="shared" ref="L95:L103" si="380">OR(K95=31)</f>
        <v>0</v>
      </c>
      <c r="M95" s="237" t="b">
        <f t="shared" ref="M95:M103" si="381">OR(K95=21,K95=32)</f>
        <v>0</v>
      </c>
      <c r="N95" s="237" t="b">
        <f t="shared" ref="N95:N103" si="382">OR(K95=22,K95=33)</f>
        <v>0</v>
      </c>
      <c r="O95" s="237" t="b">
        <f t="shared" ref="O95:O103" si="383">OR(K95=11,K95=12)</f>
        <v>0</v>
      </c>
      <c r="P95" s="237" t="b">
        <f t="shared" ref="P95:P103" si="384">OR(K95=23,K95=34)</f>
        <v>0</v>
      </c>
      <c r="Q95" s="237" t="b">
        <f t="shared" ref="Q95:Q103" si="385">OR(K95=13,K95=14,K95=24)</f>
        <v>0</v>
      </c>
      <c r="R95" s="237" t="b">
        <f t="shared" ref="R95:R103" si="386">OR(K95=1,K95=2,K95=3,K95=4)</f>
        <v>0</v>
      </c>
      <c r="S95" s="238">
        <f t="shared" si="358"/>
        <v>0</v>
      </c>
      <c r="T95" s="239">
        <f t="shared" si="359"/>
        <v>0</v>
      </c>
      <c r="U95" s="240">
        <f t="shared" si="360"/>
        <v>0</v>
      </c>
      <c r="V95" s="237" t="b">
        <f t="shared" ref="V95:V103" si="387">OR(U95=61,U95=62,U95=63)</f>
        <v>0</v>
      </c>
      <c r="W95" s="237" t="b">
        <f t="shared" ref="W95:W103" si="388">OR(U95=51,U95=52)</f>
        <v>0</v>
      </c>
      <c r="X95" s="237" t="b">
        <f t="shared" ref="X95:X103" si="389">OR(U95=31,U95=41,U95=42,U95=53)</f>
        <v>0</v>
      </c>
      <c r="Y95" s="237" t="b">
        <f t="shared" ref="Y95:Y103" si="390">OR(U95=21,U95=32)</f>
        <v>0</v>
      </c>
      <c r="Z95" s="634" t="b">
        <f t="shared" ref="Z95:Z103" si="391">AND(V95=FALSE,W95=FALSE,X95=FALSE,Y95=FALSE)</f>
        <v>1</v>
      </c>
      <c r="AA95" s="639" t="str">
        <f>IF(COUNTA(E95:F95:H95)&lt;3,"",(IF(V95=TRUE,$V$3,IF(W95=TRUE,$W$3,IF(X95=TRUE,$X$3,IF(Y95=TRUE,$Y$3,"Non"))))))</f>
        <v>Non</v>
      </c>
      <c r="AB95" s="237" t="b">
        <f t="shared" ref="AB95:AB103" si="392">OR(U95=61,U95=62,U95=51,U95=52)</f>
        <v>0</v>
      </c>
      <c r="AC95" s="237" t="b">
        <f t="shared" ref="AC95:AC103" si="393">OR(U95=41,U95=42)</f>
        <v>0</v>
      </c>
      <c r="AD95" s="237" t="b">
        <f t="shared" ref="AD95:AD103" si="394">OR(U95=31,U95=32,U95=63,U95=64,U95=53,U95=54,)</f>
        <v>0</v>
      </c>
      <c r="AE95" s="237" t="b">
        <f t="shared" ref="AE95:AE103" si="395">OR(U95=21,U95=22,)</f>
        <v>0</v>
      </c>
      <c r="AF95" s="237" t="b">
        <f t="shared" ref="AF95:AF103" si="396">OR(U95=11,U95=12,U95=13,U95=23,)</f>
        <v>0</v>
      </c>
      <c r="AG95" s="121" t="str">
        <f>IF(COUNTA(E95:F95:H95)&lt;3,"",(IF(AB95=TRUE,$AB$3,IF(AC95=TRUE,$AC$3,IF(AD95=TRUE,$AD$3,IF(AE95=TRUE,$AE$3,IF(AF95=TRUE,$AF$3,"Aucune")))))))</f>
        <v>Aucune</v>
      </c>
      <c r="AH95" s="237" t="b">
        <f t="shared" si="305"/>
        <v>0</v>
      </c>
      <c r="AI95" s="237" t="b">
        <f t="shared" si="306"/>
        <v>0</v>
      </c>
      <c r="AJ95" s="237" t="b">
        <f t="shared" si="307"/>
        <v>0</v>
      </c>
      <c r="AK95" s="237" t="b">
        <f t="shared" si="308"/>
        <v>0</v>
      </c>
      <c r="AL95" s="237" t="b">
        <f t="shared" si="309"/>
        <v>0</v>
      </c>
      <c r="AM95" s="237" t="b">
        <f t="shared" si="310"/>
        <v>0</v>
      </c>
      <c r="AN95" s="237" t="b">
        <f t="shared" si="311"/>
        <v>0</v>
      </c>
      <c r="AO95" s="237" t="b">
        <f t="shared" si="312"/>
        <v>0</v>
      </c>
      <c r="AP95" s="237" t="b">
        <f t="shared" si="313"/>
        <v>0</v>
      </c>
      <c r="AQ95" s="237" t="b">
        <f t="shared" si="314"/>
        <v>0</v>
      </c>
      <c r="AR95" s="237" t="b">
        <f t="shared" si="315"/>
        <v>0</v>
      </c>
      <c r="AS95" s="237" t="b">
        <f t="shared" si="316"/>
        <v>0</v>
      </c>
      <c r="AT95" s="237" t="b">
        <f t="shared" si="317"/>
        <v>0</v>
      </c>
      <c r="AU95" s="237" t="b">
        <f t="shared" si="318"/>
        <v>0</v>
      </c>
      <c r="AV95" s="237" t="b">
        <f t="shared" si="319"/>
        <v>0</v>
      </c>
      <c r="AW95" s="237" t="b">
        <f t="shared" si="320"/>
        <v>0</v>
      </c>
      <c r="AX95" s="623" t="str">
        <f>IF(COUNTA(E95:F95:H95)&lt;3,"",(IF(AH95=TRUE,AH$3,IF(AI95=TRUE,AI$3,IF(AJ95=TRUE,AJ$3,IF(AK95=TRUE,AK$3,IF(AL95=TRUE,AL$3,IF(AM95=TRUE,AM$3,IF(AN95=TRUE,AN$3,IF(AO95=TRUE,AO$3,IF(AP95=TRUE,AP$3,IF(AQ95=TRUE,AQ$3,IF(AR95=TRUE,AR$3,IF(AS95=TRUE,AS$3,IF(AT95=TRUE,AT$3,IF(AU95=TRUE,AU$3,IF(AV95=TRUE,AV$3,IF(AW95=TRUE,AW$3,"Aucune"))))))))))))))))))</f>
        <v>Aucune</v>
      </c>
      <c r="AY95" s="551" t="b">
        <f t="shared" si="361"/>
        <v>0</v>
      </c>
      <c r="AZ95" s="237" t="b">
        <f t="shared" si="362"/>
        <v>0</v>
      </c>
      <c r="BA95" s="237" t="b">
        <f t="shared" si="363"/>
        <v>0</v>
      </c>
      <c r="BB95" s="121" t="str">
        <f>IF(COUNTA(E95:F95:H95)&lt;3,"",(IF(AY95=TRUE,$AY$3,IF(AZ95=TRUE,$AZ$3,IF(BA95=TRUE,$BA$3,"Aucune action requise")))))</f>
        <v>Aucune action requise</v>
      </c>
      <c r="BC95" s="237" t="b">
        <f t="shared" si="364"/>
        <v>0</v>
      </c>
      <c r="BD95" s="237" t="b">
        <f t="shared" si="365"/>
        <v>0</v>
      </c>
      <c r="BE95" s="237" t="b">
        <f t="shared" si="366"/>
        <v>0</v>
      </c>
      <c r="BF95" s="237" t="b">
        <f t="shared" si="367"/>
        <v>0</v>
      </c>
      <c r="BG95" s="121" t="str">
        <f>IF(COUNTA(E95:F95:H95)&lt;3,"",(IF(BC95=TRUE,$BC$3,IF(BD95=TRUE,$BD$3,IF(BE95=TRUE,$BE$3,IF(BF95=TRUE,$BF$3,"Aucun"))))))</f>
        <v>Aucun</v>
      </c>
      <c r="BH95" s="122">
        <f t="shared" si="368"/>
        <v>0</v>
      </c>
      <c r="BI95" s="122">
        <f>'ODD 10'!AX8</f>
        <v>0</v>
      </c>
      <c r="BJ95" s="34"/>
      <c r="BK95" s="306"/>
      <c r="BL95" s="662">
        <f t="shared" si="369"/>
        <v>0</v>
      </c>
      <c r="BM95" s="663">
        <f t="shared" si="370"/>
        <v>0</v>
      </c>
      <c r="BR95" s="234">
        <f t="shared" si="371"/>
        <v>1</v>
      </c>
      <c r="BS95" s="234">
        <f t="shared" si="372"/>
        <v>0</v>
      </c>
      <c r="BT95" s="234">
        <f t="shared" si="373"/>
        <v>0</v>
      </c>
      <c r="BU95" s="234">
        <f t="shared" si="374"/>
        <v>0</v>
      </c>
      <c r="BV95" s="234">
        <f t="shared" si="375"/>
        <v>0</v>
      </c>
      <c r="BW95" s="234">
        <f t="shared" si="376"/>
        <v>0</v>
      </c>
      <c r="BX95" s="234">
        <f t="shared" si="377"/>
        <v>0</v>
      </c>
      <c r="BY95" s="234">
        <f t="shared" si="378"/>
        <v>0</v>
      </c>
    </row>
    <row r="96" spans="1:77" s="233" customFormat="1" ht="114" customHeight="1">
      <c r="A96" s="226"/>
      <c r="B96" s="261" t="s">
        <v>236</v>
      </c>
      <c r="C96" s="159" t="s">
        <v>237</v>
      </c>
      <c r="D96" s="344">
        <f>'ODD 10'!D9</f>
        <v>0</v>
      </c>
      <c r="E96" s="172">
        <f>'ODD 10'!E9</f>
        <v>0</v>
      </c>
      <c r="F96" s="119">
        <f>'ODD 10'!F9</f>
        <v>0</v>
      </c>
      <c r="G96" s="119">
        <f>'ODD 10'!G9</f>
        <v>0</v>
      </c>
      <c r="H96" s="120">
        <f>'ODD 10'!H9</f>
        <v>0</v>
      </c>
      <c r="I96" s="120">
        <f>'ODD 10'!I9</f>
        <v>0</v>
      </c>
      <c r="J96" s="236">
        <f t="shared" si="379"/>
        <v>0</v>
      </c>
      <c r="K96" s="237">
        <f t="shared" si="357"/>
        <v>0</v>
      </c>
      <c r="L96" s="237" t="b">
        <f t="shared" si="380"/>
        <v>0</v>
      </c>
      <c r="M96" s="237" t="b">
        <f t="shared" si="381"/>
        <v>0</v>
      </c>
      <c r="N96" s="237" t="b">
        <f t="shared" si="382"/>
        <v>0</v>
      </c>
      <c r="O96" s="237" t="b">
        <f t="shared" si="383"/>
        <v>0</v>
      </c>
      <c r="P96" s="237" t="b">
        <f t="shared" si="384"/>
        <v>0</v>
      </c>
      <c r="Q96" s="237" t="b">
        <f t="shared" si="385"/>
        <v>0</v>
      </c>
      <c r="R96" s="237" t="b">
        <f t="shared" si="386"/>
        <v>0</v>
      </c>
      <c r="S96" s="238">
        <f t="shared" si="358"/>
        <v>0</v>
      </c>
      <c r="T96" s="239">
        <f t="shared" si="359"/>
        <v>0</v>
      </c>
      <c r="U96" s="240">
        <f t="shared" si="360"/>
        <v>0</v>
      </c>
      <c r="V96" s="237" t="b">
        <f t="shared" si="387"/>
        <v>0</v>
      </c>
      <c r="W96" s="237" t="b">
        <f t="shared" si="388"/>
        <v>0</v>
      </c>
      <c r="X96" s="237" t="b">
        <f t="shared" si="389"/>
        <v>0</v>
      </c>
      <c r="Y96" s="237" t="b">
        <f t="shared" si="390"/>
        <v>0</v>
      </c>
      <c r="Z96" s="634" t="b">
        <f t="shared" si="391"/>
        <v>1</v>
      </c>
      <c r="AA96" s="639" t="str">
        <f>IF(COUNTA(E96:F96:H96)&lt;3,"",(IF(V96=TRUE,$V$3,IF(W96=TRUE,$W$3,IF(X96=TRUE,$X$3,IF(Y96=TRUE,$Y$3,"Non"))))))</f>
        <v>Non</v>
      </c>
      <c r="AB96" s="237" t="b">
        <f t="shared" si="392"/>
        <v>0</v>
      </c>
      <c r="AC96" s="237" t="b">
        <f t="shared" si="393"/>
        <v>0</v>
      </c>
      <c r="AD96" s="237" t="b">
        <f t="shared" si="394"/>
        <v>0</v>
      </c>
      <c r="AE96" s="237" t="b">
        <f t="shared" si="395"/>
        <v>0</v>
      </c>
      <c r="AF96" s="237" t="b">
        <f t="shared" si="396"/>
        <v>0</v>
      </c>
      <c r="AG96" s="121" t="str">
        <f>IF(COUNTA(E96:F96:H96)&lt;3,"",(IF(AB96=TRUE,$AB$3,IF(AC96=TRUE,$AC$3,IF(AD96=TRUE,$AD$3,IF(AE96=TRUE,$AE$3,IF(AF96=TRUE,$AF$3,"Aucune")))))))</f>
        <v>Aucune</v>
      </c>
      <c r="AH96" s="237" t="b">
        <f t="shared" si="305"/>
        <v>0</v>
      </c>
      <c r="AI96" s="237" t="b">
        <f t="shared" si="306"/>
        <v>0</v>
      </c>
      <c r="AJ96" s="237" t="b">
        <f t="shared" si="307"/>
        <v>0</v>
      </c>
      <c r="AK96" s="237" t="b">
        <f t="shared" si="308"/>
        <v>0</v>
      </c>
      <c r="AL96" s="237" t="b">
        <f t="shared" si="309"/>
        <v>0</v>
      </c>
      <c r="AM96" s="237" t="b">
        <f t="shared" si="310"/>
        <v>0</v>
      </c>
      <c r="AN96" s="237" t="b">
        <f t="shared" si="311"/>
        <v>0</v>
      </c>
      <c r="AO96" s="237" t="b">
        <f t="shared" si="312"/>
        <v>0</v>
      </c>
      <c r="AP96" s="237" t="b">
        <f t="shared" si="313"/>
        <v>0</v>
      </c>
      <c r="AQ96" s="237" t="b">
        <f t="shared" si="314"/>
        <v>0</v>
      </c>
      <c r="AR96" s="237" t="b">
        <f t="shared" si="315"/>
        <v>0</v>
      </c>
      <c r="AS96" s="237" t="b">
        <f t="shared" si="316"/>
        <v>0</v>
      </c>
      <c r="AT96" s="237" t="b">
        <f t="shared" si="317"/>
        <v>0</v>
      </c>
      <c r="AU96" s="237" t="b">
        <f t="shared" si="318"/>
        <v>0</v>
      </c>
      <c r="AV96" s="237" t="b">
        <f t="shared" si="319"/>
        <v>0</v>
      </c>
      <c r="AW96" s="237" t="b">
        <f t="shared" si="320"/>
        <v>0</v>
      </c>
      <c r="AX96" s="623" t="str">
        <f>IF(COUNTA(E96:F96:H96)&lt;3,"",(IF(AH96=TRUE,AH$3,IF(AI96=TRUE,AI$3,IF(AJ96=TRUE,AJ$3,IF(AK96=TRUE,AK$3,IF(AL96=TRUE,AL$3,IF(AM96=TRUE,AM$3,IF(AN96=TRUE,AN$3,IF(AO96=TRUE,AO$3,IF(AP96=TRUE,AP$3,IF(AQ96=TRUE,AQ$3,IF(AR96=TRUE,AR$3,IF(AS96=TRUE,AS$3,IF(AT96=TRUE,AT$3,IF(AU96=TRUE,AU$3,IF(AV96=TRUE,AV$3,IF(AW96=TRUE,AW$3,"Aucune"))))))))))))))))))</f>
        <v>Aucune</v>
      </c>
      <c r="AY96" s="551" t="b">
        <f t="shared" si="361"/>
        <v>0</v>
      </c>
      <c r="AZ96" s="237" t="b">
        <f t="shared" si="362"/>
        <v>0</v>
      </c>
      <c r="BA96" s="237" t="b">
        <f t="shared" si="363"/>
        <v>0</v>
      </c>
      <c r="BB96" s="121" t="str">
        <f>IF(COUNTA(E96:F96:H96)&lt;3,"",(IF(AY96=TRUE,$AY$3,IF(AZ96=TRUE,$AZ$3,IF(BA96=TRUE,$BA$3,"Aucune action requise")))))</f>
        <v>Aucune action requise</v>
      </c>
      <c r="BC96" s="237" t="b">
        <f t="shared" si="364"/>
        <v>0</v>
      </c>
      <c r="BD96" s="237" t="b">
        <f t="shared" si="365"/>
        <v>0</v>
      </c>
      <c r="BE96" s="237" t="b">
        <f t="shared" si="366"/>
        <v>0</v>
      </c>
      <c r="BF96" s="237" t="b">
        <f t="shared" si="367"/>
        <v>0</v>
      </c>
      <c r="BG96" s="121" t="str">
        <f>IF(COUNTA(E96:F96:H96)&lt;3,"",(IF(BC96=TRUE,$BC$3,IF(BD96=TRUE,$BD$3,IF(BE96=TRUE,$BE$3,IF(BF96=TRUE,$BF$3,"Aucun"))))))</f>
        <v>Aucun</v>
      </c>
      <c r="BH96" s="122">
        <f t="shared" si="368"/>
        <v>0</v>
      </c>
      <c r="BI96" s="122">
        <f>'ODD 10'!AX9</f>
        <v>0</v>
      </c>
      <c r="BJ96" s="34"/>
      <c r="BK96" s="306"/>
      <c r="BL96" s="662">
        <f t="shared" si="369"/>
        <v>0</v>
      </c>
      <c r="BM96" s="663">
        <f t="shared" si="370"/>
        <v>0</v>
      </c>
      <c r="BR96" s="234">
        <f t="shared" si="371"/>
        <v>1</v>
      </c>
      <c r="BS96" s="234">
        <f t="shared" si="372"/>
        <v>0</v>
      </c>
      <c r="BT96" s="234">
        <f t="shared" si="373"/>
        <v>0</v>
      </c>
      <c r="BU96" s="234">
        <f t="shared" si="374"/>
        <v>0</v>
      </c>
      <c r="BV96" s="234">
        <f t="shared" si="375"/>
        <v>0</v>
      </c>
      <c r="BW96" s="234">
        <f t="shared" si="376"/>
        <v>0</v>
      </c>
      <c r="BX96" s="234">
        <f t="shared" si="377"/>
        <v>0</v>
      </c>
      <c r="BY96" s="234">
        <f t="shared" si="378"/>
        <v>0</v>
      </c>
    </row>
    <row r="97" spans="1:77" s="233" customFormat="1" ht="114" customHeight="1">
      <c r="A97" s="226"/>
      <c r="B97" s="261" t="s">
        <v>238</v>
      </c>
      <c r="C97" s="159" t="s">
        <v>239</v>
      </c>
      <c r="D97" s="344">
        <f>'ODD 10'!D10</f>
        <v>0</v>
      </c>
      <c r="E97" s="172">
        <f>'ODD 10'!E10</f>
        <v>0</v>
      </c>
      <c r="F97" s="119">
        <f>'ODD 10'!F10</f>
        <v>0</v>
      </c>
      <c r="G97" s="119">
        <f>'ODD 10'!G10</f>
        <v>0</v>
      </c>
      <c r="H97" s="120">
        <f>'ODD 10'!H10</f>
        <v>0</v>
      </c>
      <c r="I97" s="120">
        <f>'ODD 10'!I10</f>
        <v>0</v>
      </c>
      <c r="J97" s="236">
        <f t="shared" si="379"/>
        <v>0</v>
      </c>
      <c r="K97" s="237">
        <f t="shared" si="357"/>
        <v>0</v>
      </c>
      <c r="L97" s="237" t="b">
        <f t="shared" si="380"/>
        <v>0</v>
      </c>
      <c r="M97" s="237" t="b">
        <f t="shared" si="381"/>
        <v>0</v>
      </c>
      <c r="N97" s="237" t="b">
        <f t="shared" si="382"/>
        <v>0</v>
      </c>
      <c r="O97" s="237" t="b">
        <f t="shared" si="383"/>
        <v>0</v>
      </c>
      <c r="P97" s="237" t="b">
        <f t="shared" si="384"/>
        <v>0</v>
      </c>
      <c r="Q97" s="237" t="b">
        <f t="shared" si="385"/>
        <v>0</v>
      </c>
      <c r="R97" s="237" t="b">
        <f t="shared" si="386"/>
        <v>0</v>
      </c>
      <c r="S97" s="238">
        <f t="shared" si="358"/>
        <v>0</v>
      </c>
      <c r="T97" s="239">
        <f t="shared" si="359"/>
        <v>0</v>
      </c>
      <c r="U97" s="240">
        <f t="shared" si="360"/>
        <v>0</v>
      </c>
      <c r="V97" s="237" t="b">
        <f t="shared" si="387"/>
        <v>0</v>
      </c>
      <c r="W97" s="237" t="b">
        <f t="shared" si="388"/>
        <v>0</v>
      </c>
      <c r="X97" s="237" t="b">
        <f t="shared" si="389"/>
        <v>0</v>
      </c>
      <c r="Y97" s="237" t="b">
        <f t="shared" si="390"/>
        <v>0</v>
      </c>
      <c r="Z97" s="634" t="b">
        <f t="shared" si="391"/>
        <v>1</v>
      </c>
      <c r="AA97" s="639" t="str">
        <f>IF(COUNTA(E97:F97:H97)&lt;3,"",(IF(V97=TRUE,$V$3,IF(W97=TRUE,$W$3,IF(X97=TRUE,$X$3,IF(Y97=TRUE,$Y$3,"Non"))))))</f>
        <v>Non</v>
      </c>
      <c r="AB97" s="237" t="b">
        <f t="shared" si="392"/>
        <v>0</v>
      </c>
      <c r="AC97" s="237" t="b">
        <f t="shared" si="393"/>
        <v>0</v>
      </c>
      <c r="AD97" s="237" t="b">
        <f t="shared" si="394"/>
        <v>0</v>
      </c>
      <c r="AE97" s="237" t="b">
        <f t="shared" si="395"/>
        <v>0</v>
      </c>
      <c r="AF97" s="237" t="b">
        <f t="shared" si="396"/>
        <v>0</v>
      </c>
      <c r="AG97" s="121" t="str">
        <f>IF(COUNTA(E97:F97:H97)&lt;3,"",(IF(AB97=TRUE,$AB$3,IF(AC97=TRUE,$AC$3,IF(AD97=TRUE,$AD$3,IF(AE97=TRUE,$AE$3,IF(AF97=TRUE,$AF$3,"Aucune")))))))</f>
        <v>Aucune</v>
      </c>
      <c r="AH97" s="237" t="b">
        <f t="shared" si="305"/>
        <v>0</v>
      </c>
      <c r="AI97" s="237" t="b">
        <f t="shared" si="306"/>
        <v>0</v>
      </c>
      <c r="AJ97" s="237" t="b">
        <f t="shared" si="307"/>
        <v>0</v>
      </c>
      <c r="AK97" s="237" t="b">
        <f t="shared" si="308"/>
        <v>0</v>
      </c>
      <c r="AL97" s="237" t="b">
        <f t="shared" si="309"/>
        <v>0</v>
      </c>
      <c r="AM97" s="237" t="b">
        <f t="shared" si="310"/>
        <v>0</v>
      </c>
      <c r="AN97" s="237" t="b">
        <f t="shared" si="311"/>
        <v>0</v>
      </c>
      <c r="AO97" s="237" t="b">
        <f t="shared" si="312"/>
        <v>0</v>
      </c>
      <c r="AP97" s="237" t="b">
        <f t="shared" si="313"/>
        <v>0</v>
      </c>
      <c r="AQ97" s="237" t="b">
        <f t="shared" si="314"/>
        <v>0</v>
      </c>
      <c r="AR97" s="237" t="b">
        <f t="shared" si="315"/>
        <v>0</v>
      </c>
      <c r="AS97" s="237" t="b">
        <f t="shared" si="316"/>
        <v>0</v>
      </c>
      <c r="AT97" s="237" t="b">
        <f t="shared" si="317"/>
        <v>0</v>
      </c>
      <c r="AU97" s="237" t="b">
        <f t="shared" si="318"/>
        <v>0</v>
      </c>
      <c r="AV97" s="237" t="b">
        <f t="shared" si="319"/>
        <v>0</v>
      </c>
      <c r="AW97" s="237" t="b">
        <f t="shared" si="320"/>
        <v>0</v>
      </c>
      <c r="AX97" s="623" t="str">
        <f>IF(COUNTA(E97:F97:H97)&lt;3,"",(IF(AH97=TRUE,AH$3,IF(AI97=TRUE,AI$3,IF(AJ97=TRUE,AJ$3,IF(AK97=TRUE,AK$3,IF(AL97=TRUE,AL$3,IF(AM97=TRUE,AM$3,IF(AN97=TRUE,AN$3,IF(AO97=TRUE,AO$3,IF(AP97=TRUE,AP$3,IF(AQ97=TRUE,AQ$3,IF(AR97=TRUE,AR$3,IF(AS97=TRUE,AS$3,IF(AT97=TRUE,AT$3,IF(AU97=TRUE,AU$3,IF(AV97=TRUE,AV$3,IF(AW97=TRUE,AW$3,"Aucune"))))))))))))))))))</f>
        <v>Aucune</v>
      </c>
      <c r="AY97" s="551" t="b">
        <f t="shared" si="361"/>
        <v>0</v>
      </c>
      <c r="AZ97" s="237" t="b">
        <f t="shared" si="362"/>
        <v>0</v>
      </c>
      <c r="BA97" s="237" t="b">
        <f t="shared" si="363"/>
        <v>0</v>
      </c>
      <c r="BB97" s="121" t="str">
        <f>IF(COUNTA(E97:F97:H97)&lt;3,"",(IF(AY97=TRUE,$AY$3,IF(AZ97=TRUE,$AZ$3,IF(BA97=TRUE,$BA$3,"Aucune action requise")))))</f>
        <v>Aucune action requise</v>
      </c>
      <c r="BC97" s="237" t="b">
        <f t="shared" si="364"/>
        <v>0</v>
      </c>
      <c r="BD97" s="237" t="b">
        <f t="shared" si="365"/>
        <v>0</v>
      </c>
      <c r="BE97" s="237" t="b">
        <f t="shared" si="366"/>
        <v>0</v>
      </c>
      <c r="BF97" s="237" t="b">
        <f t="shared" si="367"/>
        <v>0</v>
      </c>
      <c r="BG97" s="121" t="str">
        <f>IF(COUNTA(E97:F97:H97)&lt;3,"",(IF(BC97=TRUE,$BC$3,IF(BD97=TRUE,$BD$3,IF(BE97=TRUE,$BE$3,IF(BF97=TRUE,$BF$3,"Aucun"))))))</f>
        <v>Aucun</v>
      </c>
      <c r="BH97" s="122">
        <f t="shared" si="368"/>
        <v>0</v>
      </c>
      <c r="BI97" s="122">
        <f>'ODD 10'!AX10</f>
        <v>0</v>
      </c>
      <c r="BJ97" s="34"/>
      <c r="BK97" s="306"/>
      <c r="BL97" s="662">
        <f t="shared" si="369"/>
        <v>0</v>
      </c>
      <c r="BM97" s="663">
        <f t="shared" si="370"/>
        <v>0</v>
      </c>
      <c r="BR97" s="234">
        <f t="shared" si="371"/>
        <v>1</v>
      </c>
      <c r="BS97" s="234">
        <f t="shared" si="372"/>
        <v>0</v>
      </c>
      <c r="BT97" s="234">
        <f t="shared" si="373"/>
        <v>0</v>
      </c>
      <c r="BU97" s="234">
        <f t="shared" si="374"/>
        <v>0</v>
      </c>
      <c r="BV97" s="234">
        <f t="shared" si="375"/>
        <v>0</v>
      </c>
      <c r="BW97" s="234">
        <f t="shared" si="376"/>
        <v>0</v>
      </c>
      <c r="BX97" s="234">
        <f t="shared" si="377"/>
        <v>0</v>
      </c>
      <c r="BY97" s="234">
        <f t="shared" si="378"/>
        <v>0</v>
      </c>
    </row>
    <row r="98" spans="1:77" s="233" customFormat="1" ht="114" customHeight="1" thickBot="1">
      <c r="A98" s="226"/>
      <c r="B98" s="264" t="s">
        <v>240</v>
      </c>
      <c r="C98" s="160" t="s">
        <v>241</v>
      </c>
      <c r="D98" s="345">
        <f>'ODD 10'!D11</f>
        <v>0</v>
      </c>
      <c r="E98" s="174">
        <f>'ODD 10'!E11</f>
        <v>0</v>
      </c>
      <c r="F98" s="124">
        <f>'ODD 10'!F11</f>
        <v>0</v>
      </c>
      <c r="G98" s="124">
        <f>'ODD 10'!G11</f>
        <v>0</v>
      </c>
      <c r="H98" s="125">
        <f>'ODD 10'!H11</f>
        <v>0</v>
      </c>
      <c r="I98" s="125">
        <f>'ODD 10'!I11</f>
        <v>0</v>
      </c>
      <c r="J98" s="126">
        <f t="shared" si="379"/>
        <v>0</v>
      </c>
      <c r="K98" s="265">
        <f t="shared" si="357"/>
        <v>0</v>
      </c>
      <c r="L98" s="265" t="b">
        <f t="shared" si="380"/>
        <v>0</v>
      </c>
      <c r="M98" s="265" t="b">
        <f t="shared" si="381"/>
        <v>0</v>
      </c>
      <c r="N98" s="265" t="b">
        <f t="shared" si="382"/>
        <v>0</v>
      </c>
      <c r="O98" s="265" t="b">
        <f t="shared" si="383"/>
        <v>0</v>
      </c>
      <c r="P98" s="265" t="b">
        <f t="shared" si="384"/>
        <v>0</v>
      </c>
      <c r="Q98" s="265" t="b">
        <f t="shared" si="385"/>
        <v>0</v>
      </c>
      <c r="R98" s="265" t="b">
        <f t="shared" si="386"/>
        <v>0</v>
      </c>
      <c r="S98" s="266">
        <f t="shared" si="358"/>
        <v>0</v>
      </c>
      <c r="T98" s="267">
        <f t="shared" si="359"/>
        <v>0</v>
      </c>
      <c r="U98" s="241">
        <f t="shared" si="360"/>
        <v>0</v>
      </c>
      <c r="V98" s="265" t="b">
        <f t="shared" si="387"/>
        <v>0</v>
      </c>
      <c r="W98" s="265" t="b">
        <f t="shared" si="388"/>
        <v>0</v>
      </c>
      <c r="X98" s="265" t="b">
        <f t="shared" si="389"/>
        <v>0</v>
      </c>
      <c r="Y98" s="265" t="b">
        <f t="shared" si="390"/>
        <v>0</v>
      </c>
      <c r="Z98" s="644" t="b">
        <f t="shared" si="391"/>
        <v>1</v>
      </c>
      <c r="AA98" s="646" t="str">
        <f>IF(COUNTA(E98:F98:H98)&lt;3,"",(IF(V98=TRUE,$V$3,IF(W98=TRUE,$W$3,IF(X98=TRUE,$X$3,IF(Y98=TRUE,$Y$3,"Non"))))))</f>
        <v>Non</v>
      </c>
      <c r="AB98" s="265" t="b">
        <f t="shared" si="392"/>
        <v>0</v>
      </c>
      <c r="AC98" s="265" t="b">
        <f t="shared" si="393"/>
        <v>0</v>
      </c>
      <c r="AD98" s="265" t="b">
        <f t="shared" si="394"/>
        <v>0</v>
      </c>
      <c r="AE98" s="265" t="b">
        <f t="shared" si="395"/>
        <v>0</v>
      </c>
      <c r="AF98" s="265" t="b">
        <f t="shared" si="396"/>
        <v>0</v>
      </c>
      <c r="AG98" s="144" t="str">
        <f>IF(COUNTA(E98:F98:H98)&lt;3,"",(IF(AB98=TRUE,$AB$3,IF(AC98=TRUE,$AC$3,IF(AD98=TRUE,$AD$3,IF(AE98=TRUE,$AE$3,IF(AF98=TRUE,$AF$3,"Aucune")))))))</f>
        <v>Aucune</v>
      </c>
      <c r="AH98" s="237" t="b">
        <f t="shared" si="305"/>
        <v>0</v>
      </c>
      <c r="AI98" s="237" t="b">
        <f t="shared" si="306"/>
        <v>0</v>
      </c>
      <c r="AJ98" s="237" t="b">
        <f t="shared" si="307"/>
        <v>0</v>
      </c>
      <c r="AK98" s="237" t="b">
        <f t="shared" si="308"/>
        <v>0</v>
      </c>
      <c r="AL98" s="237" t="b">
        <f t="shared" si="309"/>
        <v>0</v>
      </c>
      <c r="AM98" s="237" t="b">
        <f t="shared" si="310"/>
        <v>0</v>
      </c>
      <c r="AN98" s="237" t="b">
        <f t="shared" si="311"/>
        <v>0</v>
      </c>
      <c r="AO98" s="237" t="b">
        <f t="shared" si="312"/>
        <v>0</v>
      </c>
      <c r="AP98" s="237" t="b">
        <f t="shared" si="313"/>
        <v>0</v>
      </c>
      <c r="AQ98" s="237" t="b">
        <f t="shared" si="314"/>
        <v>0</v>
      </c>
      <c r="AR98" s="237" t="b">
        <f t="shared" si="315"/>
        <v>0</v>
      </c>
      <c r="AS98" s="237" t="b">
        <f t="shared" si="316"/>
        <v>0</v>
      </c>
      <c r="AT98" s="237" t="b">
        <f t="shared" si="317"/>
        <v>0</v>
      </c>
      <c r="AU98" s="237" t="b">
        <f t="shared" si="318"/>
        <v>0</v>
      </c>
      <c r="AV98" s="237" t="b">
        <f t="shared" si="319"/>
        <v>0</v>
      </c>
      <c r="AW98" s="237" t="b">
        <f t="shared" si="320"/>
        <v>0</v>
      </c>
      <c r="AX98" s="567" t="str">
        <f>IF(COUNTA(E98:F98:H98)&lt;3,"",(IF(AH98=TRUE,AH$3,IF(AI98=TRUE,AI$3,IF(AJ98=TRUE,AJ$3,IF(AK98=TRUE,AK$3,IF(AL98=TRUE,AL$3,IF(AM98=TRUE,AM$3,IF(AN98=TRUE,AN$3,IF(AO98=TRUE,AO$3,IF(AP98=TRUE,AP$3,IF(AQ98=TRUE,AQ$3,IF(AR98=TRUE,AR$3,IF(AS98=TRUE,AS$3,IF(AT98=TRUE,AT$3,IF(AU98=TRUE,AU$3,IF(AV98=TRUE,AV$3,IF(AW98=TRUE,AW$3,"Aucune"))))))))))))))))))</f>
        <v>Aucune</v>
      </c>
      <c r="AY98" s="564" t="b">
        <f t="shared" si="361"/>
        <v>0</v>
      </c>
      <c r="AZ98" s="265" t="b">
        <f t="shared" si="362"/>
        <v>0</v>
      </c>
      <c r="BA98" s="265" t="b">
        <f t="shared" si="363"/>
        <v>0</v>
      </c>
      <c r="BB98" s="144" t="str">
        <f>IF(COUNTA(E98:F98:H98)&lt;3,"",(IF(AY98=TRUE,$AY$3,IF(AZ98=TRUE,$AZ$3,IF(BA98=TRUE,$BA$3,"Aucune action requise")))))</f>
        <v>Aucune action requise</v>
      </c>
      <c r="BC98" s="265" t="b">
        <f t="shared" si="364"/>
        <v>0</v>
      </c>
      <c r="BD98" s="265" t="b">
        <f t="shared" si="365"/>
        <v>0</v>
      </c>
      <c r="BE98" s="265" t="b">
        <f t="shared" si="366"/>
        <v>0</v>
      </c>
      <c r="BF98" s="265" t="b">
        <f t="shared" si="367"/>
        <v>0</v>
      </c>
      <c r="BG98" s="144" t="str">
        <f>IF(COUNTA(E98:F98:H98)&lt;3,"",(IF(BC98=TRUE,$BC$3,IF(BD98=TRUE,$BD$3,IF(BE98=TRUE,$BE$3,IF(BF98=TRUE,$BF$3,"Aucun"))))))</f>
        <v>Aucun</v>
      </c>
      <c r="BH98" s="145">
        <f t="shared" si="368"/>
        <v>0</v>
      </c>
      <c r="BI98" s="145">
        <f>'ODD 10'!AX11</f>
        <v>0</v>
      </c>
      <c r="BJ98" s="37"/>
      <c r="BK98" s="310"/>
      <c r="BL98" s="672">
        <f t="shared" si="369"/>
        <v>0</v>
      </c>
      <c r="BM98" s="673">
        <f t="shared" si="370"/>
        <v>0</v>
      </c>
      <c r="BR98" s="234">
        <f t="shared" si="371"/>
        <v>1</v>
      </c>
      <c r="BS98" s="234">
        <f t="shared" si="372"/>
        <v>0</v>
      </c>
      <c r="BT98" s="234">
        <f t="shared" si="373"/>
        <v>0</v>
      </c>
      <c r="BU98" s="234">
        <f t="shared" si="374"/>
        <v>0</v>
      </c>
      <c r="BV98" s="234">
        <f t="shared" si="375"/>
        <v>0</v>
      </c>
      <c r="BW98" s="234">
        <f t="shared" si="376"/>
        <v>0</v>
      </c>
      <c r="BX98" s="234">
        <f t="shared" si="377"/>
        <v>0</v>
      </c>
      <c r="BY98" s="234">
        <f t="shared" si="378"/>
        <v>0</v>
      </c>
    </row>
    <row r="99" spans="1:77" s="233" customFormat="1" ht="114" customHeight="1">
      <c r="A99" s="226"/>
      <c r="B99" s="264" t="s">
        <v>242</v>
      </c>
      <c r="C99" s="160" t="s">
        <v>243</v>
      </c>
      <c r="D99" s="346">
        <f>'ODD 10'!D12</f>
        <v>0</v>
      </c>
      <c r="E99" s="174">
        <f>'ODD 10'!E12</f>
        <v>0</v>
      </c>
      <c r="F99" s="124">
        <f>'ODD 10'!F12</f>
        <v>0</v>
      </c>
      <c r="G99" s="124">
        <f>'ODD 10'!G12</f>
        <v>0</v>
      </c>
      <c r="H99" s="125">
        <f>'ODD 10'!H12</f>
        <v>0</v>
      </c>
      <c r="I99" s="125">
        <f>'ODD 10'!I12</f>
        <v>0</v>
      </c>
      <c r="J99" s="126">
        <f t="shared" si="379"/>
        <v>0</v>
      </c>
      <c r="K99" s="265">
        <f t="shared" si="357"/>
        <v>0</v>
      </c>
      <c r="L99" s="265" t="b">
        <f t="shared" si="380"/>
        <v>0</v>
      </c>
      <c r="M99" s="265" t="b">
        <f t="shared" si="381"/>
        <v>0</v>
      </c>
      <c r="N99" s="265" t="b">
        <f t="shared" si="382"/>
        <v>0</v>
      </c>
      <c r="O99" s="265" t="b">
        <f t="shared" si="383"/>
        <v>0</v>
      </c>
      <c r="P99" s="265" t="b">
        <f t="shared" si="384"/>
        <v>0</v>
      </c>
      <c r="Q99" s="265" t="b">
        <f t="shared" si="385"/>
        <v>0</v>
      </c>
      <c r="R99" s="265" t="b">
        <f t="shared" si="386"/>
        <v>0</v>
      </c>
      <c r="S99" s="266">
        <f t="shared" si="358"/>
        <v>0</v>
      </c>
      <c r="T99" s="267">
        <f t="shared" si="359"/>
        <v>0</v>
      </c>
      <c r="U99" s="241">
        <f t="shared" si="360"/>
        <v>0</v>
      </c>
      <c r="V99" s="265" t="b">
        <f t="shared" si="387"/>
        <v>0</v>
      </c>
      <c r="W99" s="265" t="b">
        <f t="shared" si="388"/>
        <v>0</v>
      </c>
      <c r="X99" s="265" t="b">
        <f t="shared" si="389"/>
        <v>0</v>
      </c>
      <c r="Y99" s="265" t="b">
        <f t="shared" si="390"/>
        <v>0</v>
      </c>
      <c r="Z99" s="644" t="b">
        <f t="shared" si="391"/>
        <v>1</v>
      </c>
      <c r="AA99" s="646" t="str">
        <f>IF(COUNTA(E99:F99:H99)&lt;3,"",(IF(V99=TRUE,$V$3,IF(W99=TRUE,$W$3,IF(X99=TRUE,$X$3,IF(Y99=TRUE,$Y$3,"Non"))))))</f>
        <v>Non</v>
      </c>
      <c r="AB99" s="265" t="b">
        <f t="shared" si="392"/>
        <v>0</v>
      </c>
      <c r="AC99" s="265" t="b">
        <f t="shared" si="393"/>
        <v>0</v>
      </c>
      <c r="AD99" s="265" t="b">
        <f t="shared" si="394"/>
        <v>0</v>
      </c>
      <c r="AE99" s="265" t="b">
        <f t="shared" si="395"/>
        <v>0</v>
      </c>
      <c r="AF99" s="265" t="b">
        <f t="shared" si="396"/>
        <v>0</v>
      </c>
      <c r="AG99" s="144" t="str">
        <f>IF(COUNTA(E99:F99:H99)&lt;3,"",(IF(AB99=TRUE,$AB$3,IF(AC99=TRUE,$AC$3,IF(AD99=TRUE,$AD$3,IF(AE99=TRUE,$AE$3,IF(AF99=TRUE,$AF$3,"Aucune")))))))</f>
        <v>Aucune</v>
      </c>
      <c r="AH99" s="237" t="b">
        <f t="shared" si="305"/>
        <v>0</v>
      </c>
      <c r="AI99" s="237" t="b">
        <f t="shared" si="306"/>
        <v>0</v>
      </c>
      <c r="AJ99" s="237" t="b">
        <f t="shared" si="307"/>
        <v>0</v>
      </c>
      <c r="AK99" s="237" t="b">
        <f t="shared" si="308"/>
        <v>0</v>
      </c>
      <c r="AL99" s="237" t="b">
        <f t="shared" si="309"/>
        <v>0</v>
      </c>
      <c r="AM99" s="237" t="b">
        <f t="shared" si="310"/>
        <v>0</v>
      </c>
      <c r="AN99" s="237" t="b">
        <f t="shared" si="311"/>
        <v>0</v>
      </c>
      <c r="AO99" s="237" t="b">
        <f t="shared" si="312"/>
        <v>0</v>
      </c>
      <c r="AP99" s="237" t="b">
        <f t="shared" si="313"/>
        <v>0</v>
      </c>
      <c r="AQ99" s="237" t="b">
        <f t="shared" si="314"/>
        <v>0</v>
      </c>
      <c r="AR99" s="237" t="b">
        <f t="shared" si="315"/>
        <v>0</v>
      </c>
      <c r="AS99" s="237" t="b">
        <f t="shared" si="316"/>
        <v>0</v>
      </c>
      <c r="AT99" s="237" t="b">
        <f t="shared" si="317"/>
        <v>0</v>
      </c>
      <c r="AU99" s="237" t="b">
        <f t="shared" si="318"/>
        <v>0</v>
      </c>
      <c r="AV99" s="237" t="b">
        <f t="shared" si="319"/>
        <v>0</v>
      </c>
      <c r="AW99" s="237" t="b">
        <f t="shared" si="320"/>
        <v>0</v>
      </c>
      <c r="AX99" s="567" t="str">
        <f>IF(COUNTA(E99:F99:H99)&lt;3,"",(IF(AH99=TRUE,AH$3,IF(AI99=TRUE,AI$3,IF(AJ99=TRUE,AJ$3,IF(AK99=TRUE,AK$3,IF(AL99=TRUE,AL$3,IF(AM99=TRUE,AM$3,IF(AN99=TRUE,AN$3,IF(AO99=TRUE,AO$3,IF(AP99=TRUE,AP$3,IF(AQ99=TRUE,AQ$3,IF(AR99=TRUE,AR$3,IF(AS99=TRUE,AS$3,IF(AT99=TRUE,AT$3,IF(AU99=TRUE,AU$3,IF(AV99=TRUE,AV$3,IF(AW99=TRUE,AW$3,"Aucune"))))))))))))))))))</f>
        <v>Aucune</v>
      </c>
      <c r="AY99" s="564" t="b">
        <f t="shared" si="361"/>
        <v>0</v>
      </c>
      <c r="AZ99" s="265" t="b">
        <f t="shared" si="362"/>
        <v>0</v>
      </c>
      <c r="BA99" s="265" t="b">
        <f t="shared" si="363"/>
        <v>0</v>
      </c>
      <c r="BB99" s="144" t="str">
        <f>IF(COUNTA(E99:F99:H99)&lt;3,"",(IF(AY99=TRUE,$AY$3,IF(AZ99=TRUE,$AZ$3,IF(BA99=TRUE,$BA$3,"Aucune action requise")))))</f>
        <v>Aucune action requise</v>
      </c>
      <c r="BC99" s="265" t="b">
        <f t="shared" si="364"/>
        <v>0</v>
      </c>
      <c r="BD99" s="265" t="b">
        <f t="shared" si="365"/>
        <v>0</v>
      </c>
      <c r="BE99" s="265" t="b">
        <f t="shared" si="366"/>
        <v>0</v>
      </c>
      <c r="BF99" s="265" t="b">
        <f t="shared" si="367"/>
        <v>0</v>
      </c>
      <c r="BG99" s="144" t="str">
        <f>IF(COUNTA(E99:F99:H99)&lt;3,"",(IF(BC99=TRUE,$BC$3,IF(BD99=TRUE,$BD$3,IF(BE99=TRUE,$BE$3,IF(BF99=TRUE,$BF$3,"Aucun"))))))</f>
        <v>Aucun</v>
      </c>
      <c r="BH99" s="145">
        <f t="shared" si="368"/>
        <v>0</v>
      </c>
      <c r="BI99" s="145">
        <f>'ODD 10'!AX12</f>
        <v>0</v>
      </c>
      <c r="BJ99" s="37"/>
      <c r="BK99" s="310"/>
      <c r="BL99" s="672">
        <f t="shared" si="369"/>
        <v>0</v>
      </c>
      <c r="BM99" s="673">
        <f t="shared" si="370"/>
        <v>0</v>
      </c>
      <c r="BR99" s="234">
        <f t="shared" si="371"/>
        <v>1</v>
      </c>
      <c r="BS99" s="234">
        <f t="shared" si="372"/>
        <v>0</v>
      </c>
      <c r="BT99" s="234">
        <f t="shared" si="373"/>
        <v>0</v>
      </c>
      <c r="BU99" s="234">
        <f t="shared" si="374"/>
        <v>0</v>
      </c>
      <c r="BV99" s="234">
        <f t="shared" si="375"/>
        <v>0</v>
      </c>
      <c r="BW99" s="234">
        <f t="shared" si="376"/>
        <v>0</v>
      </c>
      <c r="BX99" s="234">
        <f t="shared" si="377"/>
        <v>0</v>
      </c>
      <c r="BY99" s="234">
        <f t="shared" si="378"/>
        <v>0</v>
      </c>
    </row>
    <row r="100" spans="1:77" s="233" customFormat="1" ht="114" customHeight="1" thickBot="1">
      <c r="A100" s="226"/>
      <c r="B100" s="285" t="s">
        <v>244</v>
      </c>
      <c r="C100" s="167" t="s">
        <v>245</v>
      </c>
      <c r="D100" s="347">
        <f>'ODD 10'!D13</f>
        <v>0</v>
      </c>
      <c r="E100" s="188">
        <f>'ODD 10'!E13</f>
        <v>0</v>
      </c>
      <c r="F100" s="189">
        <f>'ODD 10'!F13</f>
        <v>0</v>
      </c>
      <c r="G100" s="189">
        <f>'ODD 10'!G13</f>
        <v>0</v>
      </c>
      <c r="H100" s="190">
        <f>'ODD 10'!H13</f>
        <v>0</v>
      </c>
      <c r="I100" s="190">
        <f>'ODD 10'!I13</f>
        <v>0</v>
      </c>
      <c r="J100" s="292">
        <f t="shared" si="379"/>
        <v>0</v>
      </c>
      <c r="K100" s="293">
        <f t="shared" si="357"/>
        <v>0</v>
      </c>
      <c r="L100" s="293" t="b">
        <f t="shared" si="380"/>
        <v>0</v>
      </c>
      <c r="M100" s="293" t="b">
        <f t="shared" si="381"/>
        <v>0</v>
      </c>
      <c r="N100" s="293" t="b">
        <f t="shared" si="382"/>
        <v>0</v>
      </c>
      <c r="O100" s="293" t="b">
        <f t="shared" si="383"/>
        <v>0</v>
      </c>
      <c r="P100" s="293" t="b">
        <f t="shared" si="384"/>
        <v>0</v>
      </c>
      <c r="Q100" s="293" t="b">
        <f t="shared" si="385"/>
        <v>0</v>
      </c>
      <c r="R100" s="293" t="b">
        <f t="shared" si="386"/>
        <v>0</v>
      </c>
      <c r="S100" s="294">
        <f t="shared" si="358"/>
        <v>0</v>
      </c>
      <c r="T100" s="295">
        <f t="shared" si="359"/>
        <v>0</v>
      </c>
      <c r="U100" s="296">
        <f t="shared" si="360"/>
        <v>0</v>
      </c>
      <c r="V100" s="293" t="b">
        <f t="shared" si="387"/>
        <v>0</v>
      </c>
      <c r="W100" s="293" t="b">
        <f t="shared" si="388"/>
        <v>0</v>
      </c>
      <c r="X100" s="293" t="b">
        <f t="shared" si="389"/>
        <v>0</v>
      </c>
      <c r="Y100" s="293" t="b">
        <f t="shared" si="390"/>
        <v>0</v>
      </c>
      <c r="Z100" s="651" t="b">
        <f t="shared" si="391"/>
        <v>1</v>
      </c>
      <c r="AA100" s="640" t="str">
        <f>IF(COUNTA(E100:F100:H100)&lt;3,"",(IF(V100=TRUE,$V$3,IF(W100=TRUE,$W$3,IF(X100=TRUE,$X$3,IF(Y100=TRUE,$Y$3,"Non"))))))</f>
        <v>Non</v>
      </c>
      <c r="AB100" s="288" t="b">
        <f t="shared" si="392"/>
        <v>0</v>
      </c>
      <c r="AC100" s="288" t="b">
        <f t="shared" si="393"/>
        <v>0</v>
      </c>
      <c r="AD100" s="288" t="b">
        <f t="shared" si="394"/>
        <v>0</v>
      </c>
      <c r="AE100" s="288" t="b">
        <f t="shared" si="395"/>
        <v>0</v>
      </c>
      <c r="AF100" s="288" t="b">
        <f t="shared" si="396"/>
        <v>0</v>
      </c>
      <c r="AG100" s="179" t="str">
        <f>IF(COUNTA(E100:F100:H100)&lt;3,"",(IF(AB100=TRUE,$AB$3,IF(AC100=TRUE,$AC$3,IF(AD100=TRUE,$AD$3,IF(AE100=TRUE,$AE$3,IF(AF100=TRUE,$AF$3,"Aucune")))))))</f>
        <v>Aucune</v>
      </c>
      <c r="AH100" s="288" t="b">
        <f t="shared" si="305"/>
        <v>0</v>
      </c>
      <c r="AI100" s="288" t="b">
        <f t="shared" si="306"/>
        <v>0</v>
      </c>
      <c r="AJ100" s="288" t="b">
        <f t="shared" si="307"/>
        <v>0</v>
      </c>
      <c r="AK100" s="288" t="b">
        <f t="shared" si="308"/>
        <v>0</v>
      </c>
      <c r="AL100" s="288" t="b">
        <f t="shared" si="309"/>
        <v>0</v>
      </c>
      <c r="AM100" s="288" t="b">
        <f t="shared" si="310"/>
        <v>0</v>
      </c>
      <c r="AN100" s="288" t="b">
        <f t="shared" si="311"/>
        <v>0</v>
      </c>
      <c r="AO100" s="288" t="b">
        <f t="shared" si="312"/>
        <v>0</v>
      </c>
      <c r="AP100" s="288" t="b">
        <f t="shared" si="313"/>
        <v>0</v>
      </c>
      <c r="AQ100" s="288" t="b">
        <f t="shared" si="314"/>
        <v>0</v>
      </c>
      <c r="AR100" s="288" t="b">
        <f t="shared" si="315"/>
        <v>0</v>
      </c>
      <c r="AS100" s="288" t="b">
        <f t="shared" si="316"/>
        <v>0</v>
      </c>
      <c r="AT100" s="288" t="b">
        <f t="shared" si="317"/>
        <v>0</v>
      </c>
      <c r="AU100" s="288" t="b">
        <f t="shared" si="318"/>
        <v>0</v>
      </c>
      <c r="AV100" s="288" t="b">
        <f t="shared" si="319"/>
        <v>0</v>
      </c>
      <c r="AW100" s="288" t="b">
        <f t="shared" si="320"/>
        <v>0</v>
      </c>
      <c r="AX100" s="624" t="str">
        <f>IF(COUNTA(E100:F100:H100)&lt;3,"",(IF(AH100=TRUE,AH$3,IF(AI100=TRUE,AI$3,IF(AJ100=TRUE,AJ$3,IF(AK100=TRUE,AK$3,IF(AL100=TRUE,AL$3,IF(AM100=TRUE,AM$3,IF(AN100=TRUE,AN$3,IF(AO100=TRUE,AO$3,IF(AP100=TRUE,AP$3,IF(AQ100=TRUE,AQ$3,IF(AR100=TRUE,AR$3,IF(AS100=TRUE,AS$3,IF(AT100=TRUE,AT$3,IF(AU100=TRUE,AU$3,IF(AV100=TRUE,AV$3,IF(AW100=TRUE,AW$3,"Aucune"))))))))))))))))))</f>
        <v>Aucune</v>
      </c>
      <c r="AY100" s="606" t="b">
        <f t="shared" si="361"/>
        <v>0</v>
      </c>
      <c r="AZ100" s="293" t="b">
        <f t="shared" si="362"/>
        <v>0</v>
      </c>
      <c r="BA100" s="293" t="b">
        <f t="shared" si="363"/>
        <v>0</v>
      </c>
      <c r="BB100" s="191" t="str">
        <f>IF(COUNTA(E100:F100:H100)&lt;3,"",(IF(AY100=TRUE,$AY$3,IF(AZ100=TRUE,$AZ$3,IF(BA100=TRUE,$BA$3,"Aucune action requise")))))</f>
        <v>Aucune action requise</v>
      </c>
      <c r="BC100" s="293" t="b">
        <f t="shared" si="364"/>
        <v>0</v>
      </c>
      <c r="BD100" s="293" t="b">
        <f t="shared" si="365"/>
        <v>0</v>
      </c>
      <c r="BE100" s="293" t="b">
        <f t="shared" si="366"/>
        <v>0</v>
      </c>
      <c r="BF100" s="293" t="b">
        <f t="shared" si="367"/>
        <v>0</v>
      </c>
      <c r="BG100" s="191" t="str">
        <f>IF(COUNTA(E100:F100:H100)&lt;3,"",(IF(BC100=TRUE,$BC$3,IF(BD100=TRUE,$BD$3,IF(BE100=TRUE,$BE$3,IF(BF100=TRUE,$BF$3,"Aucun"))))))</f>
        <v>Aucun</v>
      </c>
      <c r="BH100" s="192">
        <f t="shared" si="368"/>
        <v>0</v>
      </c>
      <c r="BI100" s="192">
        <f>'ODD 10'!AX13</f>
        <v>0</v>
      </c>
      <c r="BJ100" s="78"/>
      <c r="BK100" s="315"/>
      <c r="BL100" s="680">
        <f t="shared" si="369"/>
        <v>0</v>
      </c>
      <c r="BM100" s="681">
        <f t="shared" si="370"/>
        <v>0</v>
      </c>
      <c r="BR100" s="234">
        <f t="shared" si="371"/>
        <v>1</v>
      </c>
      <c r="BS100" s="234">
        <f t="shared" si="372"/>
        <v>0</v>
      </c>
      <c r="BT100" s="234">
        <f t="shared" si="373"/>
        <v>0</v>
      </c>
      <c r="BU100" s="234">
        <f t="shared" si="374"/>
        <v>0</v>
      </c>
      <c r="BV100" s="234">
        <f t="shared" si="375"/>
        <v>0</v>
      </c>
      <c r="BW100" s="234">
        <f t="shared" si="376"/>
        <v>0</v>
      </c>
      <c r="BX100" s="234">
        <f t="shared" si="377"/>
        <v>0</v>
      </c>
      <c r="BY100" s="234">
        <f t="shared" si="378"/>
        <v>0</v>
      </c>
    </row>
    <row r="101" spans="1:77" s="233" customFormat="1" ht="114" customHeight="1">
      <c r="A101" s="226"/>
      <c r="B101" s="263" t="s">
        <v>246</v>
      </c>
      <c r="C101" s="197" t="s">
        <v>247</v>
      </c>
      <c r="D101" s="600">
        <f>'ODD 10'!D14</f>
        <v>0</v>
      </c>
      <c r="E101" s="320">
        <f>'ODD 10'!E14</f>
        <v>0</v>
      </c>
      <c r="F101" s="321">
        <f>'ODD 10'!F14</f>
        <v>0</v>
      </c>
      <c r="G101" s="321">
        <f>'ODD 10'!G14</f>
        <v>0</v>
      </c>
      <c r="H101" s="322">
        <f>'ODD 10'!H14</f>
        <v>0</v>
      </c>
      <c r="I101" s="322">
        <f>'ODD 10'!I14</f>
        <v>0</v>
      </c>
      <c r="J101" s="323">
        <f t="shared" si="379"/>
        <v>0</v>
      </c>
      <c r="K101" s="324">
        <f t="shared" si="357"/>
        <v>0</v>
      </c>
      <c r="L101" s="324" t="b">
        <f t="shared" si="380"/>
        <v>0</v>
      </c>
      <c r="M101" s="324" t="b">
        <f t="shared" si="381"/>
        <v>0</v>
      </c>
      <c r="N101" s="324" t="b">
        <f t="shared" si="382"/>
        <v>0</v>
      </c>
      <c r="O101" s="324" t="b">
        <f t="shared" si="383"/>
        <v>0</v>
      </c>
      <c r="P101" s="324" t="b">
        <f t="shared" si="384"/>
        <v>0</v>
      </c>
      <c r="Q101" s="324" t="b">
        <f t="shared" si="385"/>
        <v>0</v>
      </c>
      <c r="R101" s="324" t="b">
        <f t="shared" si="386"/>
        <v>0</v>
      </c>
      <c r="S101" s="325">
        <f t="shared" si="358"/>
        <v>0</v>
      </c>
      <c r="T101" s="326">
        <f t="shared" si="359"/>
        <v>0</v>
      </c>
      <c r="U101" s="327">
        <f t="shared" si="360"/>
        <v>0</v>
      </c>
      <c r="V101" s="324" t="b">
        <f t="shared" si="387"/>
        <v>0</v>
      </c>
      <c r="W101" s="324" t="b">
        <f t="shared" si="388"/>
        <v>0</v>
      </c>
      <c r="X101" s="324" t="b">
        <f t="shared" si="389"/>
        <v>0</v>
      </c>
      <c r="Y101" s="324" t="b">
        <f t="shared" si="390"/>
        <v>0</v>
      </c>
      <c r="Z101" s="653" t="b">
        <f t="shared" si="391"/>
        <v>1</v>
      </c>
      <c r="AA101" s="641" t="str">
        <f>IF(COUNTA(E101:F101:H101)&lt;3,"",(IF(V101=TRUE,$V$3,IF(W101=TRUE,$W$3,IF(X101=TRUE,$X$3,IF(Y101=TRUE,$Y$3,"Non"))))))</f>
        <v>Non</v>
      </c>
      <c r="AB101" s="250" t="b">
        <f t="shared" si="392"/>
        <v>0</v>
      </c>
      <c r="AC101" s="250" t="b">
        <f t="shared" si="393"/>
        <v>0</v>
      </c>
      <c r="AD101" s="250" t="b">
        <f t="shared" si="394"/>
        <v>0</v>
      </c>
      <c r="AE101" s="250" t="b">
        <f t="shared" si="395"/>
        <v>0</v>
      </c>
      <c r="AF101" s="250" t="b">
        <f t="shared" si="396"/>
        <v>0</v>
      </c>
      <c r="AG101" s="134" t="str">
        <f>IF(COUNTA(E101:F101:H101)&lt;3,"",(IF(AB101=TRUE,$AB$3,IF(AC101=TRUE,$AC$3,IF(AD101=TRUE,$AD$3,IF(AE101=TRUE,$AE$3,IF(AF101=TRUE,$AF$3,"Aucune")))))))</f>
        <v>Aucune</v>
      </c>
      <c r="AH101" s="276" t="b">
        <f t="shared" si="305"/>
        <v>0</v>
      </c>
      <c r="AI101" s="276" t="b">
        <f t="shared" si="306"/>
        <v>0</v>
      </c>
      <c r="AJ101" s="276" t="b">
        <f t="shared" si="307"/>
        <v>0</v>
      </c>
      <c r="AK101" s="276" t="b">
        <f t="shared" si="308"/>
        <v>0</v>
      </c>
      <c r="AL101" s="276" t="b">
        <f t="shared" si="309"/>
        <v>0</v>
      </c>
      <c r="AM101" s="276" t="b">
        <f t="shared" si="310"/>
        <v>0</v>
      </c>
      <c r="AN101" s="276" t="b">
        <f t="shared" si="311"/>
        <v>0</v>
      </c>
      <c r="AO101" s="276" t="b">
        <f t="shared" si="312"/>
        <v>0</v>
      </c>
      <c r="AP101" s="276" t="b">
        <f t="shared" si="313"/>
        <v>0</v>
      </c>
      <c r="AQ101" s="276" t="b">
        <f t="shared" si="314"/>
        <v>0</v>
      </c>
      <c r="AR101" s="276" t="b">
        <f t="shared" si="315"/>
        <v>0</v>
      </c>
      <c r="AS101" s="276" t="b">
        <f t="shared" si="316"/>
        <v>0</v>
      </c>
      <c r="AT101" s="276" t="b">
        <f t="shared" si="317"/>
        <v>0</v>
      </c>
      <c r="AU101" s="276" t="b">
        <f t="shared" si="318"/>
        <v>0</v>
      </c>
      <c r="AV101" s="276" t="b">
        <f t="shared" si="319"/>
        <v>0</v>
      </c>
      <c r="AW101" s="276" t="b">
        <f t="shared" si="320"/>
        <v>0</v>
      </c>
      <c r="AX101" s="566" t="str">
        <f>IF(COUNTA(E101:F101:H101)&lt;3,"",(IF(AH101=TRUE,AH$3,IF(AI101=TRUE,AI$3,IF(AJ101=TRUE,AJ$3,IF(AK101=TRUE,AK$3,IF(AL101=TRUE,AL$3,IF(AM101=TRUE,AM$3,IF(AN101=TRUE,AN$3,IF(AO101=TRUE,AO$3,IF(AP101=TRUE,AP$3,IF(AQ101=TRUE,AQ$3,IF(AR101=TRUE,AR$3,IF(AS101=TRUE,AS$3,IF(AT101=TRUE,AT$3,IF(AU101=TRUE,AU$3,IF(AV101=TRUE,AV$3,IF(AW101=TRUE,AW$3,"Aucune"))))))))))))))))))</f>
        <v>Aucune</v>
      </c>
      <c r="AY101" s="605" t="b">
        <f t="shared" si="361"/>
        <v>0</v>
      </c>
      <c r="AZ101" s="324" t="b">
        <f t="shared" si="362"/>
        <v>0</v>
      </c>
      <c r="BA101" s="324" t="b">
        <f t="shared" si="363"/>
        <v>0</v>
      </c>
      <c r="BB101" s="328" t="str">
        <f>IF(COUNTA(E101:F101:H101)&lt;3,"",(IF(AY101=TRUE,$AY$3,IF(AZ101=TRUE,$AZ$3,IF(BA101=TRUE,$BA$3,"Aucune action requise")))))</f>
        <v>Aucune action requise</v>
      </c>
      <c r="BC101" s="324" t="b">
        <f t="shared" si="364"/>
        <v>0</v>
      </c>
      <c r="BD101" s="324" t="b">
        <f t="shared" si="365"/>
        <v>0</v>
      </c>
      <c r="BE101" s="324" t="b">
        <f t="shared" si="366"/>
        <v>0</v>
      </c>
      <c r="BF101" s="324" t="b">
        <f t="shared" si="367"/>
        <v>0</v>
      </c>
      <c r="BG101" s="328" t="str">
        <f>IF(COUNTA(E101:F101:H101)&lt;3,"",(IF(BC101=TRUE,$BC$3,IF(BD101=TRUE,$BD$3,IF(BE101=TRUE,$BE$3,IF(BF101=TRUE,$BF$3,"Aucun"))))))</f>
        <v>Aucun</v>
      </c>
      <c r="BH101" s="329">
        <f t="shared" si="368"/>
        <v>0</v>
      </c>
      <c r="BI101" s="329">
        <f>'ODD 10'!AX14</f>
        <v>0</v>
      </c>
      <c r="BJ101" s="330"/>
      <c r="BK101" s="331"/>
      <c r="BL101" s="684">
        <f t="shared" si="369"/>
        <v>0</v>
      </c>
      <c r="BM101" s="685">
        <f t="shared" si="370"/>
        <v>0</v>
      </c>
      <c r="BR101" s="234">
        <f t="shared" si="371"/>
        <v>1</v>
      </c>
      <c r="BS101" s="234">
        <f t="shared" si="372"/>
        <v>0</v>
      </c>
      <c r="BT101" s="234">
        <f t="shared" si="373"/>
        <v>0</v>
      </c>
      <c r="BU101" s="234">
        <f t="shared" si="374"/>
        <v>0</v>
      </c>
      <c r="BV101" s="234">
        <f t="shared" si="375"/>
        <v>0</v>
      </c>
      <c r="BW101" s="234">
        <f t="shared" si="376"/>
        <v>0</v>
      </c>
      <c r="BX101" s="234">
        <f t="shared" si="377"/>
        <v>0</v>
      </c>
      <c r="BY101" s="234">
        <f t="shared" si="378"/>
        <v>0</v>
      </c>
    </row>
    <row r="102" spans="1:77" ht="114" customHeight="1">
      <c r="B102" s="264" t="s">
        <v>248</v>
      </c>
      <c r="C102" s="186" t="s">
        <v>249</v>
      </c>
      <c r="D102" s="598">
        <f>'ODD 10'!D15</f>
        <v>0</v>
      </c>
      <c r="E102" s="174">
        <f>'ODD 10'!E15</f>
        <v>0</v>
      </c>
      <c r="F102" s="124">
        <f>'ODD 10'!F15</f>
        <v>0</v>
      </c>
      <c r="G102" s="124">
        <f>'ODD 10'!G15</f>
        <v>0</v>
      </c>
      <c r="H102" s="125">
        <f>'ODD 10'!H15</f>
        <v>0</v>
      </c>
      <c r="I102" s="125">
        <f>'ODD 10'!I15</f>
        <v>0</v>
      </c>
      <c r="J102" s="126">
        <f t="shared" si="379"/>
        <v>0</v>
      </c>
      <c r="K102" s="265">
        <f t="shared" si="357"/>
        <v>0</v>
      </c>
      <c r="L102" s="265" t="b">
        <f t="shared" si="380"/>
        <v>0</v>
      </c>
      <c r="M102" s="265" t="b">
        <f t="shared" si="381"/>
        <v>0</v>
      </c>
      <c r="N102" s="265" t="b">
        <f t="shared" si="382"/>
        <v>0</v>
      </c>
      <c r="O102" s="265" t="b">
        <f t="shared" si="383"/>
        <v>0</v>
      </c>
      <c r="P102" s="265" t="b">
        <f t="shared" si="384"/>
        <v>0</v>
      </c>
      <c r="Q102" s="265" t="b">
        <f t="shared" si="385"/>
        <v>0</v>
      </c>
      <c r="R102" s="265" t="b">
        <f t="shared" si="386"/>
        <v>0</v>
      </c>
      <c r="S102" s="266">
        <f t="shared" si="358"/>
        <v>0</v>
      </c>
      <c r="T102" s="267">
        <f t="shared" si="359"/>
        <v>0</v>
      </c>
      <c r="U102" s="241">
        <f t="shared" si="360"/>
        <v>0</v>
      </c>
      <c r="V102" s="265" t="b">
        <f t="shared" si="387"/>
        <v>0</v>
      </c>
      <c r="W102" s="265" t="b">
        <f t="shared" si="388"/>
        <v>0</v>
      </c>
      <c r="X102" s="265" t="b">
        <f t="shared" si="389"/>
        <v>0</v>
      </c>
      <c r="Y102" s="265" t="b">
        <f t="shared" si="390"/>
        <v>0</v>
      </c>
      <c r="Z102" s="644" t="b">
        <f t="shared" si="391"/>
        <v>1</v>
      </c>
      <c r="AA102" s="646" t="str">
        <f>IF(COUNTA(E102:F102:H102)&lt;3,"",(IF(V102=TRUE,$V$3,IF(W102=TRUE,$W$3,IF(X102=TRUE,$X$3,IF(Y102=TRUE,$Y$3,"Non"))))))</f>
        <v>Non</v>
      </c>
      <c r="AB102" s="265" t="b">
        <f t="shared" si="392"/>
        <v>0</v>
      </c>
      <c r="AC102" s="265" t="b">
        <f t="shared" si="393"/>
        <v>0</v>
      </c>
      <c r="AD102" s="265" t="b">
        <f t="shared" si="394"/>
        <v>0</v>
      </c>
      <c r="AE102" s="265" t="b">
        <f t="shared" si="395"/>
        <v>0</v>
      </c>
      <c r="AF102" s="265" t="b">
        <f t="shared" si="396"/>
        <v>0</v>
      </c>
      <c r="AG102" s="144" t="str">
        <f>IF(COUNTA(E102:F102:H102)&lt;3,"",(IF(AB102=TRUE,$AB$3,IF(AC102=TRUE,$AC$3,IF(AD102=TRUE,$AD$3,IF(AE102=TRUE,$AE$3,IF(AF102=TRUE,$AF$3,"Aucune")))))))</f>
        <v>Aucune</v>
      </c>
      <c r="AH102" s="237" t="b">
        <f t="shared" si="305"/>
        <v>0</v>
      </c>
      <c r="AI102" s="237" t="b">
        <f t="shared" si="306"/>
        <v>0</v>
      </c>
      <c r="AJ102" s="237" t="b">
        <f t="shared" si="307"/>
        <v>0</v>
      </c>
      <c r="AK102" s="237" t="b">
        <f t="shared" si="308"/>
        <v>0</v>
      </c>
      <c r="AL102" s="237" t="b">
        <f t="shared" si="309"/>
        <v>0</v>
      </c>
      <c r="AM102" s="237" t="b">
        <f t="shared" si="310"/>
        <v>0</v>
      </c>
      <c r="AN102" s="237" t="b">
        <f t="shared" si="311"/>
        <v>0</v>
      </c>
      <c r="AO102" s="237" t="b">
        <f t="shared" si="312"/>
        <v>0</v>
      </c>
      <c r="AP102" s="237" t="b">
        <f t="shared" si="313"/>
        <v>0</v>
      </c>
      <c r="AQ102" s="237" t="b">
        <f t="shared" si="314"/>
        <v>0</v>
      </c>
      <c r="AR102" s="237" t="b">
        <f t="shared" si="315"/>
        <v>0</v>
      </c>
      <c r="AS102" s="237" t="b">
        <f t="shared" si="316"/>
        <v>0</v>
      </c>
      <c r="AT102" s="237" t="b">
        <f t="shared" si="317"/>
        <v>0</v>
      </c>
      <c r="AU102" s="237" t="b">
        <f t="shared" si="318"/>
        <v>0</v>
      </c>
      <c r="AV102" s="237" t="b">
        <f t="shared" si="319"/>
        <v>0</v>
      </c>
      <c r="AW102" s="237" t="b">
        <f t="shared" si="320"/>
        <v>0</v>
      </c>
      <c r="AX102" s="567" t="str">
        <f>IF(COUNTA(E102:F102:H102)&lt;3,"",(IF(AH102=TRUE,AH$3,IF(AI102=TRUE,AI$3,IF(AJ102=TRUE,AJ$3,IF(AK102=TRUE,AK$3,IF(AL102=TRUE,AL$3,IF(AM102=TRUE,AM$3,IF(AN102=TRUE,AN$3,IF(AO102=TRUE,AO$3,IF(AP102=TRUE,AP$3,IF(AQ102=TRUE,AQ$3,IF(AR102=TRUE,AR$3,IF(AS102=TRUE,AS$3,IF(AT102=TRUE,AT$3,IF(AU102=TRUE,AU$3,IF(AV102=TRUE,AV$3,IF(AW102=TRUE,AW$3,"Aucune"))))))))))))))))))</f>
        <v>Aucune</v>
      </c>
      <c r="AY102" s="564" t="b">
        <f t="shared" si="361"/>
        <v>0</v>
      </c>
      <c r="AZ102" s="265" t="b">
        <f t="shared" si="362"/>
        <v>0</v>
      </c>
      <c r="BA102" s="265" t="b">
        <f t="shared" si="363"/>
        <v>0</v>
      </c>
      <c r="BB102" s="144" t="str">
        <f>IF(COUNTA(E102:F102:H102)&lt;3,"",(IF(AY102=TRUE,$AY$3,IF(AZ102=TRUE,$AZ$3,IF(BA102=TRUE,$BA$3,"Aucune action requise")))))</f>
        <v>Aucune action requise</v>
      </c>
      <c r="BC102" s="265" t="b">
        <f t="shared" si="364"/>
        <v>0</v>
      </c>
      <c r="BD102" s="265" t="b">
        <f t="shared" si="365"/>
        <v>0</v>
      </c>
      <c r="BE102" s="265" t="b">
        <f t="shared" si="366"/>
        <v>0</v>
      </c>
      <c r="BF102" s="265" t="b">
        <f t="shared" si="367"/>
        <v>0</v>
      </c>
      <c r="BG102" s="144" t="str">
        <f>IF(COUNTA(E102:F102:H102)&lt;3,"",(IF(BC102=TRUE,$BC$3,IF(BD102=TRUE,$BD$3,IF(BE102=TRUE,$BE$3,IF(BF102=TRUE,$BF$3,"Aucun"))))))</f>
        <v>Aucun</v>
      </c>
      <c r="BH102" s="145">
        <f t="shared" si="368"/>
        <v>0</v>
      </c>
      <c r="BI102" s="145">
        <f>'ODD 10'!AX15</f>
        <v>0</v>
      </c>
      <c r="BJ102" s="37"/>
      <c r="BK102" s="310"/>
      <c r="BL102" s="672">
        <f t="shared" si="369"/>
        <v>0</v>
      </c>
      <c r="BM102" s="673">
        <f t="shared" si="370"/>
        <v>0</v>
      </c>
      <c r="BR102" s="234">
        <f t="shared" si="371"/>
        <v>1</v>
      </c>
      <c r="BS102" s="234">
        <f t="shared" si="372"/>
        <v>0</v>
      </c>
      <c r="BT102" s="234">
        <f t="shared" si="373"/>
        <v>0</v>
      </c>
      <c r="BU102" s="234">
        <f t="shared" si="374"/>
        <v>0</v>
      </c>
      <c r="BV102" s="234">
        <f t="shared" si="375"/>
        <v>0</v>
      </c>
      <c r="BW102" s="234">
        <f t="shared" si="376"/>
        <v>0</v>
      </c>
      <c r="BX102" s="234">
        <f t="shared" si="377"/>
        <v>0</v>
      </c>
      <c r="BY102" s="234">
        <f t="shared" si="378"/>
        <v>0</v>
      </c>
    </row>
    <row r="103" spans="1:77" ht="114" customHeight="1" thickBot="1">
      <c r="B103" s="262" t="s">
        <v>250</v>
      </c>
      <c r="C103" s="317" t="s">
        <v>251</v>
      </c>
      <c r="D103" s="582">
        <f>'ODD 10'!D16</f>
        <v>0</v>
      </c>
      <c r="E103" s="183">
        <f>'ODD 10'!E16</f>
        <v>0</v>
      </c>
      <c r="F103" s="148">
        <f>'ODD 10'!F16</f>
        <v>0</v>
      </c>
      <c r="G103" s="148">
        <f>'ODD 10'!G16</f>
        <v>0</v>
      </c>
      <c r="H103" s="149">
        <f>'ODD 10'!H16</f>
        <v>0</v>
      </c>
      <c r="I103" s="149">
        <f>'ODD 10'!I16</f>
        <v>0</v>
      </c>
      <c r="J103" s="269">
        <f t="shared" si="379"/>
        <v>0</v>
      </c>
      <c r="K103" s="270">
        <f t="shared" si="357"/>
        <v>0</v>
      </c>
      <c r="L103" s="270" t="b">
        <f t="shared" si="380"/>
        <v>0</v>
      </c>
      <c r="M103" s="270" t="b">
        <f t="shared" si="381"/>
        <v>0</v>
      </c>
      <c r="N103" s="270" t="b">
        <f t="shared" si="382"/>
        <v>0</v>
      </c>
      <c r="O103" s="270" t="b">
        <f t="shared" si="383"/>
        <v>0</v>
      </c>
      <c r="P103" s="270" t="b">
        <f t="shared" si="384"/>
        <v>0</v>
      </c>
      <c r="Q103" s="270" t="b">
        <f t="shared" si="385"/>
        <v>0</v>
      </c>
      <c r="R103" s="270" t="b">
        <f t="shared" si="386"/>
        <v>0</v>
      </c>
      <c r="S103" s="271">
        <f t="shared" si="358"/>
        <v>0</v>
      </c>
      <c r="T103" s="272">
        <f t="shared" si="359"/>
        <v>0</v>
      </c>
      <c r="U103" s="273">
        <f t="shared" si="360"/>
        <v>0</v>
      </c>
      <c r="V103" s="270" t="b">
        <f t="shared" si="387"/>
        <v>0</v>
      </c>
      <c r="W103" s="270" t="b">
        <f t="shared" si="388"/>
        <v>0</v>
      </c>
      <c r="X103" s="270" t="b">
        <f t="shared" si="389"/>
        <v>0</v>
      </c>
      <c r="Y103" s="270" t="b">
        <f t="shared" si="390"/>
        <v>0</v>
      </c>
      <c r="Z103" s="637" t="b">
        <f t="shared" si="391"/>
        <v>1</v>
      </c>
      <c r="AA103" s="642" t="str">
        <f>IF(COUNTA(E103:F103:H103)&lt;3,"",(IF(V103=TRUE,$V$3,IF(W103=TRUE,$W$3,IF(X103=TRUE,$X$3,IF(Y103=TRUE,$Y$3,"Non"))))))</f>
        <v>Non</v>
      </c>
      <c r="AB103" s="270" t="b">
        <f t="shared" si="392"/>
        <v>0</v>
      </c>
      <c r="AC103" s="270" t="b">
        <f t="shared" si="393"/>
        <v>0</v>
      </c>
      <c r="AD103" s="270" t="b">
        <f t="shared" si="394"/>
        <v>0</v>
      </c>
      <c r="AE103" s="270" t="b">
        <f t="shared" si="395"/>
        <v>0</v>
      </c>
      <c r="AF103" s="270" t="b">
        <f t="shared" si="396"/>
        <v>0</v>
      </c>
      <c r="AG103" s="150" t="str">
        <f>IF(COUNTA(E103:F103:H103)&lt;3,"",(IF(AB103=TRUE,$AB$3,IF(AC103=TRUE,$AC$3,IF(AD103=TRUE,$AD$3,IF(AE103=TRUE,$AE$3,IF(AF103=TRUE,$AF$3,"Aucune")))))))</f>
        <v>Aucune</v>
      </c>
      <c r="AH103" s="293" t="b">
        <f t="shared" si="305"/>
        <v>0</v>
      </c>
      <c r="AI103" s="293" t="b">
        <f t="shared" si="306"/>
        <v>0</v>
      </c>
      <c r="AJ103" s="293" t="b">
        <f t="shared" si="307"/>
        <v>0</v>
      </c>
      <c r="AK103" s="293" t="b">
        <f t="shared" si="308"/>
        <v>0</v>
      </c>
      <c r="AL103" s="293" t="b">
        <f t="shared" si="309"/>
        <v>0</v>
      </c>
      <c r="AM103" s="293" t="b">
        <f t="shared" si="310"/>
        <v>0</v>
      </c>
      <c r="AN103" s="293" t="b">
        <f t="shared" si="311"/>
        <v>0</v>
      </c>
      <c r="AO103" s="293" t="b">
        <f t="shared" si="312"/>
        <v>0</v>
      </c>
      <c r="AP103" s="293" t="b">
        <f t="shared" si="313"/>
        <v>0</v>
      </c>
      <c r="AQ103" s="293" t="b">
        <f t="shared" si="314"/>
        <v>0</v>
      </c>
      <c r="AR103" s="293" t="b">
        <f t="shared" si="315"/>
        <v>0</v>
      </c>
      <c r="AS103" s="293" t="b">
        <f t="shared" si="316"/>
        <v>0</v>
      </c>
      <c r="AT103" s="293" t="b">
        <f t="shared" si="317"/>
        <v>0</v>
      </c>
      <c r="AU103" s="293" t="b">
        <f t="shared" si="318"/>
        <v>0</v>
      </c>
      <c r="AV103" s="293" t="b">
        <f t="shared" si="319"/>
        <v>0</v>
      </c>
      <c r="AW103" s="293" t="b">
        <f t="shared" si="320"/>
        <v>0</v>
      </c>
      <c r="AX103" s="588" t="str">
        <f>IF(COUNTA(E103:F103:H103)&lt;3,"",(IF(AH103=TRUE,AH$3,IF(AI103=TRUE,AI$3,IF(AJ103=TRUE,AJ$3,IF(AK103=TRUE,AK$3,IF(AL103=TRUE,AL$3,IF(AM103=TRUE,AM$3,IF(AN103=TRUE,AN$3,IF(AO103=TRUE,AO$3,IF(AP103=TRUE,AP$3,IF(AQ103=TRUE,AQ$3,IF(AR103=TRUE,AR$3,IF(AS103=TRUE,AS$3,IF(AT103=TRUE,AT$3,IF(AU103=TRUE,AU$3,IF(AV103=TRUE,AV$3,IF(AW103=TRUE,AW$3,"Aucune"))))))))))))))))))</f>
        <v>Aucune</v>
      </c>
      <c r="AY103" s="562" t="b">
        <f t="shared" si="361"/>
        <v>0</v>
      </c>
      <c r="AZ103" s="256" t="b">
        <f t="shared" si="362"/>
        <v>0</v>
      </c>
      <c r="BA103" s="256" t="b">
        <f t="shared" si="363"/>
        <v>0</v>
      </c>
      <c r="BB103" s="140" t="str">
        <f>IF(COUNTA(E103:F103:H103)&lt;3,"",(IF(AY103=TRUE,$AY$3,IF(AZ103=TRUE,$AZ$3,IF(BA103=TRUE,$BA$3,"Aucune action requise")))))</f>
        <v>Aucune action requise</v>
      </c>
      <c r="BC103" s="256" t="b">
        <f t="shared" si="364"/>
        <v>0</v>
      </c>
      <c r="BD103" s="256" t="b">
        <f t="shared" si="365"/>
        <v>0</v>
      </c>
      <c r="BE103" s="256" t="b">
        <f t="shared" si="366"/>
        <v>0</v>
      </c>
      <c r="BF103" s="256" t="b">
        <f t="shared" si="367"/>
        <v>0</v>
      </c>
      <c r="BG103" s="140" t="str">
        <f>IF(COUNTA(E103:F103:H103)&lt;3,"",(IF(BC103=TRUE,$BC$3,IF(BD103=TRUE,$BD$3,IF(BE103=TRUE,$BE$3,IF(BF103=TRUE,$BF$3,"Aucun"))))))</f>
        <v>Aucun</v>
      </c>
      <c r="BH103" s="141">
        <f t="shared" si="368"/>
        <v>0</v>
      </c>
      <c r="BI103" s="141">
        <f>'ODD 10'!AX16</f>
        <v>0</v>
      </c>
      <c r="BJ103" s="35"/>
      <c r="BK103" s="309"/>
      <c r="BL103" s="668">
        <f t="shared" si="369"/>
        <v>0</v>
      </c>
      <c r="BM103" s="669">
        <f t="shared" si="370"/>
        <v>0</v>
      </c>
      <c r="BR103" s="234">
        <f t="shared" si="371"/>
        <v>1</v>
      </c>
      <c r="BS103" s="234">
        <f t="shared" si="372"/>
        <v>0</v>
      </c>
      <c r="BT103" s="234">
        <f t="shared" si="373"/>
        <v>0</v>
      </c>
      <c r="BU103" s="234">
        <f t="shared" si="374"/>
        <v>0</v>
      </c>
      <c r="BV103" s="234">
        <f t="shared" si="375"/>
        <v>0</v>
      </c>
      <c r="BW103" s="234">
        <f t="shared" si="376"/>
        <v>0</v>
      </c>
      <c r="BX103" s="234">
        <f t="shared" si="377"/>
        <v>0</v>
      </c>
      <c r="BY103" s="234">
        <f t="shared" si="378"/>
        <v>0</v>
      </c>
    </row>
    <row r="104" spans="1:77" s="224" customFormat="1" ht="30.75" customHeight="1" thickBot="1">
      <c r="A104" s="223"/>
      <c r="B104" s="770" t="str">
        <f>'ODD 11'!B2:C2</f>
        <v xml:space="preserve">ODD 11  -   Faire en sorte que les villes et les établissements humains soient ouverts à tous, sûrs, résilients et durables </v>
      </c>
      <c r="C104" s="771"/>
      <c r="D104" s="771"/>
      <c r="E104" s="771"/>
      <c r="F104" s="771"/>
      <c r="G104" s="771"/>
      <c r="H104" s="771"/>
      <c r="I104" s="771"/>
      <c r="J104" s="771"/>
      <c r="K104" s="771"/>
      <c r="L104" s="771"/>
      <c r="M104" s="771"/>
      <c r="N104" s="771"/>
      <c r="O104" s="771"/>
      <c r="P104" s="771"/>
      <c r="Q104" s="771"/>
      <c r="R104" s="771"/>
      <c r="S104" s="771"/>
      <c r="T104" s="771"/>
      <c r="U104" s="771"/>
      <c r="V104" s="771"/>
      <c r="W104" s="771"/>
      <c r="X104" s="771"/>
      <c r="Y104" s="771"/>
      <c r="Z104" s="771"/>
      <c r="AA104" s="771"/>
      <c r="AB104" s="771"/>
      <c r="AC104" s="771"/>
      <c r="AD104" s="771"/>
      <c r="AE104" s="771"/>
      <c r="AF104" s="771"/>
      <c r="AG104" s="771"/>
      <c r="AH104" s="771"/>
      <c r="AI104" s="771"/>
      <c r="AJ104" s="771"/>
      <c r="AK104" s="771"/>
      <c r="AL104" s="771"/>
      <c r="AM104" s="771"/>
      <c r="AN104" s="771"/>
      <c r="AO104" s="771"/>
      <c r="AP104" s="771"/>
      <c r="AQ104" s="771"/>
      <c r="AR104" s="771"/>
      <c r="AS104" s="771"/>
      <c r="AT104" s="771"/>
      <c r="AU104" s="771"/>
      <c r="AV104" s="771"/>
      <c r="AW104" s="771"/>
      <c r="AX104" s="771"/>
      <c r="AY104" s="771"/>
      <c r="AZ104" s="771"/>
      <c r="BA104" s="771"/>
      <c r="BB104" s="771"/>
      <c r="BC104" s="771"/>
      <c r="BD104" s="771"/>
      <c r="BE104" s="771"/>
      <c r="BF104" s="771"/>
      <c r="BG104" s="771"/>
      <c r="BH104" s="771"/>
      <c r="BI104" s="771"/>
      <c r="BJ104" s="771"/>
      <c r="BK104" s="771"/>
      <c r="BL104" s="771"/>
      <c r="BM104" s="774"/>
      <c r="BO104" s="224" t="str">
        <f>B104</f>
        <v xml:space="preserve">ODD 11  -   Faire en sorte que les villes et les établissements humains soient ouverts à tous, sûrs, résilients et durables </v>
      </c>
      <c r="BP104" s="224">
        <v>10</v>
      </c>
      <c r="BQ104" s="224">
        <f>BP104-BR104</f>
        <v>0</v>
      </c>
      <c r="BR104" s="225">
        <f>SUM(BR105:BR114)</f>
        <v>10</v>
      </c>
      <c r="BS104" s="225">
        <f t="shared" ref="BS104:BY104" si="397">SUM(BS105:BS114)</f>
        <v>0</v>
      </c>
      <c r="BT104" s="225">
        <f t="shared" si="397"/>
        <v>0</v>
      </c>
      <c r="BU104" s="225">
        <f t="shared" si="397"/>
        <v>0</v>
      </c>
      <c r="BV104" s="225">
        <f t="shared" si="397"/>
        <v>0</v>
      </c>
      <c r="BW104" s="225">
        <f t="shared" si="397"/>
        <v>0</v>
      </c>
      <c r="BX104" s="225">
        <f t="shared" si="397"/>
        <v>0</v>
      </c>
      <c r="BY104" s="225">
        <f t="shared" si="397"/>
        <v>0</v>
      </c>
    </row>
    <row r="105" spans="1:77" s="233" customFormat="1" ht="114" customHeight="1">
      <c r="A105" s="226"/>
      <c r="B105" s="260" t="s">
        <v>253</v>
      </c>
      <c r="C105" s="194" t="s">
        <v>254</v>
      </c>
      <c r="D105" s="343">
        <f>'ODD 11'!D7</f>
        <v>0</v>
      </c>
      <c r="E105" s="170">
        <f>'ODD 11'!E7</f>
        <v>0</v>
      </c>
      <c r="F105" s="154">
        <f>'ODD 11'!F7</f>
        <v>0</v>
      </c>
      <c r="G105" s="154">
        <f>'ODD 11'!G7</f>
        <v>0</v>
      </c>
      <c r="H105" s="155">
        <f>'ODD 11'!H7</f>
        <v>0</v>
      </c>
      <c r="I105" s="155">
        <f>'ODD 11'!I7</f>
        <v>0</v>
      </c>
      <c r="J105" s="275">
        <f>S105</f>
        <v>0</v>
      </c>
      <c r="K105" s="276">
        <f t="shared" ref="K105:K114" si="398">E105*10+F105</f>
        <v>0</v>
      </c>
      <c r="L105" s="276" t="b">
        <f>OR(K105=31)</f>
        <v>0</v>
      </c>
      <c r="M105" s="276" t="b">
        <f>OR(K105=21,K105=32)</f>
        <v>0</v>
      </c>
      <c r="N105" s="276" t="b">
        <f>OR(K105=22,K105=33)</f>
        <v>0</v>
      </c>
      <c r="O105" s="276" t="b">
        <f>OR(K105=11,K105=12)</f>
        <v>0</v>
      </c>
      <c r="P105" s="276" t="b">
        <f>OR(K105=23,K105=34)</f>
        <v>0</v>
      </c>
      <c r="Q105" s="276" t="b">
        <f>OR(K105=13,K105=14,K105=24)</f>
        <v>0</v>
      </c>
      <c r="R105" s="276" t="b">
        <f>OR(K105=1,K105=2,K105=3,K105=4)</f>
        <v>0</v>
      </c>
      <c r="S105" s="277">
        <f t="shared" ref="S105:S114" si="399">IF(COUNTA(E105:F105)&lt;2,"",(IF(L105=TRUE,$L$3,IF(M105=TRUE,$M$3,IF(N105=TRUE,$N$3,IF(O105=TRUE,$O$3,IF(P105=TRUE,$P$3,IF(Q105=TRUE,$Q$3,IF(R105=TRUE,$R$3,0)))))))))</f>
        <v>0</v>
      </c>
      <c r="T105" s="278">
        <f t="shared" ref="T105:T114" si="400">IF(COUNTA(E105:F105)&lt;2,"",(IF(L105=TRUE,6,IF(M105=TRUE,5,IF(N105=TRUE,4,IF(O105=TRUE,3,IF(P105=TRUE,2,IF(Q105=TRUE,1,IF(R105=TRUE,0,0)))))))))</f>
        <v>0</v>
      </c>
      <c r="U105" s="279">
        <f t="shared" ref="U105:U114" si="401">T105*10+H105</f>
        <v>0</v>
      </c>
      <c r="V105" s="276" t="b">
        <f>OR(U105=61,U105=62,U105=63)</f>
        <v>0</v>
      </c>
      <c r="W105" s="276" t="b">
        <f>OR(U105=51,U105=52)</f>
        <v>0</v>
      </c>
      <c r="X105" s="276" t="b">
        <f>OR(U105=31,U105=41,U105=42,U105=53)</f>
        <v>0</v>
      </c>
      <c r="Y105" s="276" t="b">
        <f>OR(U105=21,U105=32)</f>
        <v>0</v>
      </c>
      <c r="Z105" s="633" t="b">
        <f>AND(V105=FALSE,W105=FALSE,X105=FALSE,Y105=FALSE)</f>
        <v>1</v>
      </c>
      <c r="AA105" s="638" t="str">
        <f>IF(COUNTA(E105:F105:H105)&lt;3,"",(IF(V105=TRUE,$V$3,IF(W105=TRUE,$W$3,IF(X105=TRUE,$X$3,IF(Y105=TRUE,$Y$3,"Non"))))))</f>
        <v>Non</v>
      </c>
      <c r="AB105" s="276" t="b">
        <f>OR(U105=61,U105=62,U105=51,U105=52)</f>
        <v>0</v>
      </c>
      <c r="AC105" s="276" t="b">
        <f>OR(U105=41,U105=42)</f>
        <v>0</v>
      </c>
      <c r="AD105" s="276" t="b">
        <f>OR(U105=31,U105=32,U105=63,U105=64,U105=53,U105=54,)</f>
        <v>0</v>
      </c>
      <c r="AE105" s="276" t="b">
        <f>OR(U105=21,U105=22,)</f>
        <v>0</v>
      </c>
      <c r="AF105" s="276" t="b">
        <f>OR(U105=11,U105=12,U105=13,U105=23,)</f>
        <v>0</v>
      </c>
      <c r="AG105" s="156" t="str">
        <f>IF(COUNTA(E105:F105:H105)&lt;3,"",(IF(AB105=TRUE,$AB$3,IF(AC105=TRUE,$AC$3,IF(AD105=TRUE,$AD$3,IF(AE105=TRUE,$AE$3,IF(AF105=TRUE,$AF$3,"Aucune")))))))</f>
        <v>Aucune</v>
      </c>
      <c r="AH105" s="237" t="b">
        <f t="shared" si="305"/>
        <v>0</v>
      </c>
      <c r="AI105" s="237" t="b">
        <f t="shared" si="306"/>
        <v>0</v>
      </c>
      <c r="AJ105" s="237" t="b">
        <f t="shared" si="307"/>
        <v>0</v>
      </c>
      <c r="AK105" s="237" t="b">
        <f t="shared" si="308"/>
        <v>0</v>
      </c>
      <c r="AL105" s="237" t="b">
        <f t="shared" si="309"/>
        <v>0</v>
      </c>
      <c r="AM105" s="237" t="b">
        <f t="shared" si="310"/>
        <v>0</v>
      </c>
      <c r="AN105" s="237" t="b">
        <f t="shared" si="311"/>
        <v>0</v>
      </c>
      <c r="AO105" s="237" t="b">
        <f t="shared" si="312"/>
        <v>0</v>
      </c>
      <c r="AP105" s="237" t="b">
        <f t="shared" si="313"/>
        <v>0</v>
      </c>
      <c r="AQ105" s="237" t="b">
        <f t="shared" si="314"/>
        <v>0</v>
      </c>
      <c r="AR105" s="237" t="b">
        <f t="shared" si="315"/>
        <v>0</v>
      </c>
      <c r="AS105" s="237" t="b">
        <f t="shared" si="316"/>
        <v>0</v>
      </c>
      <c r="AT105" s="237" t="b">
        <f t="shared" si="317"/>
        <v>0</v>
      </c>
      <c r="AU105" s="237" t="b">
        <f t="shared" si="318"/>
        <v>0</v>
      </c>
      <c r="AV105" s="237" t="b">
        <f t="shared" si="319"/>
        <v>0</v>
      </c>
      <c r="AW105" s="237" t="b">
        <f t="shared" si="320"/>
        <v>0</v>
      </c>
      <c r="AX105" s="623" t="str">
        <f>IF(COUNTA(E105:F105:H105)&lt;3,"",(IF(AH105=TRUE,AH$3,IF(AI105=TRUE,AI$3,IF(AJ105=TRUE,AJ$3,IF(AK105=TRUE,AK$3,IF(AL105=TRUE,AL$3,IF(AM105=TRUE,AM$3,IF(AN105=TRUE,AN$3,IF(AO105=TRUE,AO$3,IF(AP105=TRUE,AP$3,IF(AQ105=TRUE,AQ$3,IF(AR105=TRUE,AR$3,IF(AS105=TRUE,AS$3,IF(AT105=TRUE,AT$3,IF(AU105=TRUE,AU$3,IF(AV105=TRUE,AV$3,IF(AW105=TRUE,AW$3,"Aucune"))))))))))))))))))</f>
        <v>Aucune</v>
      </c>
      <c r="AY105" s="550" t="b">
        <f t="shared" ref="AY105:AY114" si="402">OR(U105=61,U105=62,U105=63,U105=51,U105=52,U105=53)</f>
        <v>0</v>
      </c>
      <c r="AZ105" s="229" t="b">
        <f t="shared" ref="AZ105:AZ114" si="403">OR(U105=41,U105=42,U105=43,U105=31,U105=32,U105=33)</f>
        <v>0</v>
      </c>
      <c r="BA105" s="229" t="b">
        <f t="shared" ref="BA105:BA114" si="404">OR(U105=21,U105=22,U105=23,U105=11,U105=12,U105=13)</f>
        <v>0</v>
      </c>
      <c r="BB105" s="115" t="str">
        <f>IF(COUNTA(E105:F105:H105)&lt;3,"",(IF(AY105=TRUE,$AY$3,IF(AZ105=TRUE,$AZ$3,IF(BA105=TRUE,$BA$3,"Aucune action requise")))))</f>
        <v>Aucune action requise</v>
      </c>
      <c r="BC105" s="229" t="b">
        <f t="shared" ref="BC105:BC114" si="405">OR(U105=61,U105=51,U105=41,U105=31,U105=21)</f>
        <v>0</v>
      </c>
      <c r="BD105" s="229" t="b">
        <f t="shared" ref="BD105:BD114" si="406">OR(U105=62,U105=52,U105=42,U105=32,U105=22,U105=63,U105=53)</f>
        <v>0</v>
      </c>
      <c r="BE105" s="229" t="b">
        <f t="shared" ref="BE105:BE114" si="407">OR(U105=43,U105=33,U105=23,U105=34,U105=24)</f>
        <v>0</v>
      </c>
      <c r="BF105" s="229" t="b">
        <f t="shared" ref="BF105:BF114" si="408">OR(U105=64,U105=54,U105=44)</f>
        <v>0</v>
      </c>
      <c r="BG105" s="115" t="str">
        <f>IF(COUNTA(E105:F105:H105)&lt;3,"",(IF(BC105=TRUE,$BC$3,IF(BD105=TRUE,$BD$3,IF(BE105=TRUE,$BE$3,IF(BF105=TRUE,$BF$3,"Aucun"))))))</f>
        <v>Aucun</v>
      </c>
      <c r="BH105" s="116">
        <f t="shared" ref="BH105:BH114" si="409">G105</f>
        <v>0</v>
      </c>
      <c r="BI105" s="116">
        <f>'ODD 11'!AX7</f>
        <v>0</v>
      </c>
      <c r="BJ105" s="89"/>
      <c r="BK105" s="305"/>
      <c r="BL105" s="660">
        <f t="shared" ref="BL105:BL114" si="410">I105</f>
        <v>0</v>
      </c>
      <c r="BM105" s="661">
        <f t="shared" ref="BM105:BM114" si="411">D105</f>
        <v>0</v>
      </c>
      <c r="BR105" s="234">
        <f t="shared" ref="BR105:BR114" si="412">IF(K105=0,1,0)</f>
        <v>1</v>
      </c>
      <c r="BS105" s="234">
        <f t="shared" ref="BS105:BS114" si="413">IF(L105=TRUE,1,0)</f>
        <v>0</v>
      </c>
      <c r="BT105" s="234">
        <f t="shared" ref="BT105:BT114" si="414">IF(M105=TRUE,1,0)</f>
        <v>0</v>
      </c>
      <c r="BU105" s="234">
        <f t="shared" ref="BU105:BU114" si="415">IF(N105=TRUE,1,0)</f>
        <v>0</v>
      </c>
      <c r="BV105" s="234">
        <f t="shared" ref="BV105:BV114" si="416">IF(O105=TRUE,1,0)</f>
        <v>0</v>
      </c>
      <c r="BW105" s="234">
        <f t="shared" ref="BW105:BW114" si="417">IF(P105=TRUE,1,0)</f>
        <v>0</v>
      </c>
      <c r="BX105" s="234">
        <f t="shared" ref="BX105:BX114" si="418">IF(Q105=TRUE,1,0)</f>
        <v>0</v>
      </c>
      <c r="BY105" s="234">
        <f t="shared" ref="BY105:BY114" si="419">IF(R105=TRUE,1,0)</f>
        <v>0</v>
      </c>
    </row>
    <row r="106" spans="1:77" s="233" customFormat="1" ht="114" customHeight="1">
      <c r="A106" s="226"/>
      <c r="B106" s="261" t="s">
        <v>255</v>
      </c>
      <c r="C106" s="159" t="s">
        <v>256</v>
      </c>
      <c r="D106" s="344">
        <f>'ODD 11'!D8</f>
        <v>0</v>
      </c>
      <c r="E106" s="172">
        <f>'ODD 11'!E8</f>
        <v>0</v>
      </c>
      <c r="F106" s="119">
        <f>'ODD 11'!F8</f>
        <v>0</v>
      </c>
      <c r="G106" s="119">
        <f>'ODD 11'!G8</f>
        <v>0</v>
      </c>
      <c r="H106" s="120">
        <f>'ODD 11'!H8</f>
        <v>0</v>
      </c>
      <c r="I106" s="120">
        <f>'ODD 11'!I8</f>
        <v>0</v>
      </c>
      <c r="J106" s="236">
        <f t="shared" ref="J106:J126" si="420">S106</f>
        <v>0</v>
      </c>
      <c r="K106" s="237">
        <f t="shared" si="398"/>
        <v>0</v>
      </c>
      <c r="L106" s="237" t="b">
        <f t="shared" ref="L106:L126" si="421">OR(K106=31)</f>
        <v>0</v>
      </c>
      <c r="M106" s="237" t="b">
        <f t="shared" ref="M106:M126" si="422">OR(K106=21,K106=32)</f>
        <v>0</v>
      </c>
      <c r="N106" s="237" t="b">
        <f t="shared" ref="N106:N126" si="423">OR(K106=22,K106=33)</f>
        <v>0</v>
      </c>
      <c r="O106" s="237" t="b">
        <f t="shared" ref="O106:O126" si="424">OR(K106=11,K106=12)</f>
        <v>0</v>
      </c>
      <c r="P106" s="237" t="b">
        <f t="shared" ref="P106:P126" si="425">OR(K106=23,K106=34)</f>
        <v>0</v>
      </c>
      <c r="Q106" s="237" t="b">
        <f t="shared" ref="Q106:Q126" si="426">OR(K106=13,K106=14,K106=24)</f>
        <v>0</v>
      </c>
      <c r="R106" s="237" t="b">
        <f t="shared" ref="R106:R126" si="427">OR(K106=1,K106=2,K106=3,K106=4)</f>
        <v>0</v>
      </c>
      <c r="S106" s="238">
        <f t="shared" si="399"/>
        <v>0</v>
      </c>
      <c r="T106" s="239">
        <f t="shared" si="400"/>
        <v>0</v>
      </c>
      <c r="U106" s="240">
        <f t="shared" si="401"/>
        <v>0</v>
      </c>
      <c r="V106" s="237" t="b">
        <f t="shared" ref="V106:V126" si="428">OR(U106=61,U106=62,U106=63)</f>
        <v>0</v>
      </c>
      <c r="W106" s="237" t="b">
        <f t="shared" ref="W106:W126" si="429">OR(U106=51,U106=52)</f>
        <v>0</v>
      </c>
      <c r="X106" s="237" t="b">
        <f t="shared" ref="X106:X126" si="430">OR(U106=31,U106=41,U106=42,U106=53)</f>
        <v>0</v>
      </c>
      <c r="Y106" s="237" t="b">
        <f t="shared" ref="Y106:Y126" si="431">OR(U106=21,U106=32)</f>
        <v>0</v>
      </c>
      <c r="Z106" s="634" t="b">
        <f t="shared" ref="Z106:Z126" si="432">AND(V106=FALSE,W106=FALSE,X106=FALSE,Y106=FALSE)</f>
        <v>1</v>
      </c>
      <c r="AA106" s="639" t="str">
        <f>IF(COUNTA(E106:F106:H106)&lt;3,"",(IF(V106=TRUE,$V$3,IF(W106=TRUE,$W$3,IF(X106=TRUE,$X$3,IF(Y106=TRUE,$Y$3,"Non"))))))</f>
        <v>Non</v>
      </c>
      <c r="AB106" s="237" t="b">
        <f t="shared" ref="AB106:AB126" si="433">OR(U106=61,U106=62,U106=51,U106=52)</f>
        <v>0</v>
      </c>
      <c r="AC106" s="237" t="b">
        <f t="shared" ref="AC106:AC126" si="434">OR(U106=41,U106=42)</f>
        <v>0</v>
      </c>
      <c r="AD106" s="237" t="b">
        <f t="shared" ref="AD106:AD126" si="435">OR(U106=31,U106=32,U106=63,U106=64,U106=53,U106=54,)</f>
        <v>0</v>
      </c>
      <c r="AE106" s="237" t="b">
        <f t="shared" ref="AE106:AE126" si="436">OR(U106=21,U106=22,)</f>
        <v>0</v>
      </c>
      <c r="AF106" s="237" t="b">
        <f t="shared" ref="AF106:AF126" si="437">OR(U106=11,U106=12,U106=13,U106=23,)</f>
        <v>0</v>
      </c>
      <c r="AG106" s="121" t="str">
        <f>IF(COUNTA(E106:F106:H106)&lt;3,"",(IF(AB106=TRUE,$AB$3,IF(AC106=TRUE,$AC$3,IF(AD106=TRUE,$AD$3,IF(AE106=TRUE,$AE$3,IF(AF106=TRUE,$AF$3,"Aucune")))))))</f>
        <v>Aucune</v>
      </c>
      <c r="AH106" s="237" t="b">
        <f t="shared" si="305"/>
        <v>0</v>
      </c>
      <c r="AI106" s="237" t="b">
        <f t="shared" si="306"/>
        <v>0</v>
      </c>
      <c r="AJ106" s="237" t="b">
        <f t="shared" si="307"/>
        <v>0</v>
      </c>
      <c r="AK106" s="237" t="b">
        <f t="shared" si="308"/>
        <v>0</v>
      </c>
      <c r="AL106" s="237" t="b">
        <f t="shared" si="309"/>
        <v>0</v>
      </c>
      <c r="AM106" s="237" t="b">
        <f t="shared" si="310"/>
        <v>0</v>
      </c>
      <c r="AN106" s="237" t="b">
        <f t="shared" si="311"/>
        <v>0</v>
      </c>
      <c r="AO106" s="237" t="b">
        <f t="shared" si="312"/>
        <v>0</v>
      </c>
      <c r="AP106" s="237" t="b">
        <f t="shared" si="313"/>
        <v>0</v>
      </c>
      <c r="AQ106" s="237" t="b">
        <f t="shared" si="314"/>
        <v>0</v>
      </c>
      <c r="AR106" s="237" t="b">
        <f t="shared" si="315"/>
        <v>0</v>
      </c>
      <c r="AS106" s="237" t="b">
        <f t="shared" si="316"/>
        <v>0</v>
      </c>
      <c r="AT106" s="237" t="b">
        <f t="shared" si="317"/>
        <v>0</v>
      </c>
      <c r="AU106" s="237" t="b">
        <f t="shared" si="318"/>
        <v>0</v>
      </c>
      <c r="AV106" s="237" t="b">
        <f t="shared" si="319"/>
        <v>0</v>
      </c>
      <c r="AW106" s="237" t="b">
        <f t="shared" si="320"/>
        <v>0</v>
      </c>
      <c r="AX106" s="623" t="str">
        <f>IF(COUNTA(E106:F106:H106)&lt;3,"",(IF(AH106=TRUE,AH$3,IF(AI106=TRUE,AI$3,IF(AJ106=TRUE,AJ$3,IF(AK106=TRUE,AK$3,IF(AL106=TRUE,AL$3,IF(AM106=TRUE,AM$3,IF(AN106=TRUE,AN$3,IF(AO106=TRUE,AO$3,IF(AP106=TRUE,AP$3,IF(AQ106=TRUE,AQ$3,IF(AR106=TRUE,AR$3,IF(AS106=TRUE,AS$3,IF(AT106=TRUE,AT$3,IF(AU106=TRUE,AU$3,IF(AV106=TRUE,AV$3,IF(AW106=TRUE,AW$3,"Aucune"))))))))))))))))))</f>
        <v>Aucune</v>
      </c>
      <c r="AY106" s="551" t="b">
        <f t="shared" si="402"/>
        <v>0</v>
      </c>
      <c r="AZ106" s="237" t="b">
        <f t="shared" si="403"/>
        <v>0</v>
      </c>
      <c r="BA106" s="237" t="b">
        <f t="shared" si="404"/>
        <v>0</v>
      </c>
      <c r="BB106" s="121" t="str">
        <f>IF(COUNTA(E106:F106:H106)&lt;3,"",(IF(AY106=TRUE,$AY$3,IF(AZ106=TRUE,$AZ$3,IF(BA106=TRUE,$BA$3,"Aucune action requise")))))</f>
        <v>Aucune action requise</v>
      </c>
      <c r="BC106" s="237" t="b">
        <f t="shared" si="405"/>
        <v>0</v>
      </c>
      <c r="BD106" s="237" t="b">
        <f t="shared" si="406"/>
        <v>0</v>
      </c>
      <c r="BE106" s="237" t="b">
        <f t="shared" si="407"/>
        <v>0</v>
      </c>
      <c r="BF106" s="237" t="b">
        <f t="shared" si="408"/>
        <v>0</v>
      </c>
      <c r="BG106" s="121" t="str">
        <f>IF(COUNTA(E106:F106:H106)&lt;3,"",(IF(BC106=TRUE,$BC$3,IF(BD106=TRUE,$BD$3,IF(BE106=TRUE,$BE$3,IF(BF106=TRUE,$BF$3,"Aucun"))))))</f>
        <v>Aucun</v>
      </c>
      <c r="BH106" s="122">
        <f t="shared" si="409"/>
        <v>0</v>
      </c>
      <c r="BI106" s="122">
        <f>'ODD 11'!AX8</f>
        <v>0</v>
      </c>
      <c r="BJ106" s="34"/>
      <c r="BK106" s="306"/>
      <c r="BL106" s="662">
        <f t="shared" si="410"/>
        <v>0</v>
      </c>
      <c r="BM106" s="663">
        <f t="shared" si="411"/>
        <v>0</v>
      </c>
      <c r="BR106" s="234">
        <f t="shared" si="412"/>
        <v>1</v>
      </c>
      <c r="BS106" s="234">
        <f t="shared" si="413"/>
        <v>0</v>
      </c>
      <c r="BT106" s="234">
        <f t="shared" si="414"/>
        <v>0</v>
      </c>
      <c r="BU106" s="234">
        <f t="shared" si="415"/>
        <v>0</v>
      </c>
      <c r="BV106" s="234">
        <f t="shared" si="416"/>
        <v>0</v>
      </c>
      <c r="BW106" s="234">
        <f t="shared" si="417"/>
        <v>0</v>
      </c>
      <c r="BX106" s="234">
        <f t="shared" si="418"/>
        <v>0</v>
      </c>
      <c r="BY106" s="234">
        <f t="shared" si="419"/>
        <v>0</v>
      </c>
    </row>
    <row r="107" spans="1:77" s="233" customFormat="1" ht="114" customHeight="1">
      <c r="A107" s="226"/>
      <c r="B107" s="261" t="s">
        <v>257</v>
      </c>
      <c r="C107" s="159" t="s">
        <v>258</v>
      </c>
      <c r="D107" s="344">
        <f>'ODD 11'!D9</f>
        <v>0</v>
      </c>
      <c r="E107" s="172">
        <f>'ODD 11'!E9</f>
        <v>0</v>
      </c>
      <c r="F107" s="119">
        <f>'ODD 11'!F9</f>
        <v>0</v>
      </c>
      <c r="G107" s="119">
        <f>'ODD 11'!G9</f>
        <v>0</v>
      </c>
      <c r="H107" s="120">
        <f>'ODD 11'!H9</f>
        <v>0</v>
      </c>
      <c r="I107" s="120">
        <f>'ODD 11'!I9</f>
        <v>0</v>
      </c>
      <c r="J107" s="236">
        <f t="shared" si="420"/>
        <v>0</v>
      </c>
      <c r="K107" s="237">
        <f t="shared" si="398"/>
        <v>0</v>
      </c>
      <c r="L107" s="237" t="b">
        <f t="shared" si="421"/>
        <v>0</v>
      </c>
      <c r="M107" s="237" t="b">
        <f t="shared" si="422"/>
        <v>0</v>
      </c>
      <c r="N107" s="237" t="b">
        <f t="shared" si="423"/>
        <v>0</v>
      </c>
      <c r="O107" s="237" t="b">
        <f t="shared" si="424"/>
        <v>0</v>
      </c>
      <c r="P107" s="237" t="b">
        <f t="shared" si="425"/>
        <v>0</v>
      </c>
      <c r="Q107" s="237" t="b">
        <f t="shared" si="426"/>
        <v>0</v>
      </c>
      <c r="R107" s="237" t="b">
        <f t="shared" si="427"/>
        <v>0</v>
      </c>
      <c r="S107" s="238">
        <f t="shared" si="399"/>
        <v>0</v>
      </c>
      <c r="T107" s="239">
        <f t="shared" si="400"/>
        <v>0</v>
      </c>
      <c r="U107" s="240">
        <f t="shared" si="401"/>
        <v>0</v>
      </c>
      <c r="V107" s="237" t="b">
        <f t="shared" si="428"/>
        <v>0</v>
      </c>
      <c r="W107" s="237" t="b">
        <f t="shared" si="429"/>
        <v>0</v>
      </c>
      <c r="X107" s="237" t="b">
        <f t="shared" si="430"/>
        <v>0</v>
      </c>
      <c r="Y107" s="237" t="b">
        <f t="shared" si="431"/>
        <v>0</v>
      </c>
      <c r="Z107" s="634" t="b">
        <f t="shared" si="432"/>
        <v>1</v>
      </c>
      <c r="AA107" s="639" t="str">
        <f>IF(COUNTA(E107:F107:H107)&lt;3,"",(IF(V107=TRUE,$V$3,IF(W107=TRUE,$W$3,IF(X107=TRUE,$X$3,IF(Y107=TRUE,$Y$3,"Non"))))))</f>
        <v>Non</v>
      </c>
      <c r="AB107" s="237" t="b">
        <f t="shared" si="433"/>
        <v>0</v>
      </c>
      <c r="AC107" s="237" t="b">
        <f t="shared" si="434"/>
        <v>0</v>
      </c>
      <c r="AD107" s="237" t="b">
        <f t="shared" si="435"/>
        <v>0</v>
      </c>
      <c r="AE107" s="237" t="b">
        <f t="shared" si="436"/>
        <v>0</v>
      </c>
      <c r="AF107" s="237" t="b">
        <f t="shared" si="437"/>
        <v>0</v>
      </c>
      <c r="AG107" s="121" t="str">
        <f>IF(COUNTA(E107:F107:H107)&lt;3,"",(IF(AB107=TRUE,$AB$3,IF(AC107=TRUE,$AC$3,IF(AD107=TRUE,$AD$3,IF(AE107=TRUE,$AE$3,IF(AF107=TRUE,$AF$3,"Aucune")))))))</f>
        <v>Aucune</v>
      </c>
      <c r="AH107" s="237" t="b">
        <f t="shared" si="305"/>
        <v>0</v>
      </c>
      <c r="AI107" s="237" t="b">
        <f t="shared" si="306"/>
        <v>0</v>
      </c>
      <c r="AJ107" s="237" t="b">
        <f t="shared" si="307"/>
        <v>0</v>
      </c>
      <c r="AK107" s="237" t="b">
        <f t="shared" si="308"/>
        <v>0</v>
      </c>
      <c r="AL107" s="237" t="b">
        <f t="shared" si="309"/>
        <v>0</v>
      </c>
      <c r="AM107" s="237" t="b">
        <f t="shared" si="310"/>
        <v>0</v>
      </c>
      <c r="AN107" s="237" t="b">
        <f t="shared" si="311"/>
        <v>0</v>
      </c>
      <c r="AO107" s="237" t="b">
        <f t="shared" si="312"/>
        <v>0</v>
      </c>
      <c r="AP107" s="237" t="b">
        <f t="shared" si="313"/>
        <v>0</v>
      </c>
      <c r="AQ107" s="237" t="b">
        <f t="shared" si="314"/>
        <v>0</v>
      </c>
      <c r="AR107" s="237" t="b">
        <f t="shared" si="315"/>
        <v>0</v>
      </c>
      <c r="AS107" s="237" t="b">
        <f t="shared" si="316"/>
        <v>0</v>
      </c>
      <c r="AT107" s="237" t="b">
        <f t="shared" si="317"/>
        <v>0</v>
      </c>
      <c r="AU107" s="237" t="b">
        <f t="shared" si="318"/>
        <v>0</v>
      </c>
      <c r="AV107" s="237" t="b">
        <f t="shared" si="319"/>
        <v>0</v>
      </c>
      <c r="AW107" s="237" t="b">
        <f t="shared" si="320"/>
        <v>0</v>
      </c>
      <c r="AX107" s="623" t="str">
        <f>IF(COUNTA(E107:F107:H107)&lt;3,"",(IF(AH107=TRUE,AH$3,IF(AI107=TRUE,AI$3,IF(AJ107=TRUE,AJ$3,IF(AK107=TRUE,AK$3,IF(AL107=TRUE,AL$3,IF(AM107=TRUE,AM$3,IF(AN107=TRUE,AN$3,IF(AO107=TRUE,AO$3,IF(AP107=TRUE,AP$3,IF(AQ107=TRUE,AQ$3,IF(AR107=TRUE,AR$3,IF(AS107=TRUE,AS$3,IF(AT107=TRUE,AT$3,IF(AU107=TRUE,AU$3,IF(AV107=TRUE,AV$3,IF(AW107=TRUE,AW$3,"Aucune"))))))))))))))))))</f>
        <v>Aucune</v>
      </c>
      <c r="AY107" s="551" t="b">
        <f t="shared" si="402"/>
        <v>0</v>
      </c>
      <c r="AZ107" s="237" t="b">
        <f t="shared" si="403"/>
        <v>0</v>
      </c>
      <c r="BA107" s="237" t="b">
        <f t="shared" si="404"/>
        <v>0</v>
      </c>
      <c r="BB107" s="121" t="str">
        <f>IF(COUNTA(E107:F107:H107)&lt;3,"",(IF(AY107=TRUE,$AY$3,IF(AZ107=TRUE,$AZ$3,IF(BA107=TRUE,$BA$3,"Aucune action requise")))))</f>
        <v>Aucune action requise</v>
      </c>
      <c r="BC107" s="237" t="b">
        <f t="shared" si="405"/>
        <v>0</v>
      </c>
      <c r="BD107" s="237" t="b">
        <f t="shared" si="406"/>
        <v>0</v>
      </c>
      <c r="BE107" s="237" t="b">
        <f t="shared" si="407"/>
        <v>0</v>
      </c>
      <c r="BF107" s="237" t="b">
        <f t="shared" si="408"/>
        <v>0</v>
      </c>
      <c r="BG107" s="121" t="str">
        <f>IF(COUNTA(E107:F107:H107)&lt;3,"",(IF(BC107=TRUE,$BC$3,IF(BD107=TRUE,$BD$3,IF(BE107=TRUE,$BE$3,IF(BF107=TRUE,$BF$3,"Aucun"))))))</f>
        <v>Aucun</v>
      </c>
      <c r="BH107" s="122">
        <f t="shared" si="409"/>
        <v>0</v>
      </c>
      <c r="BI107" s="122">
        <f>'ODD 11'!AX9</f>
        <v>0</v>
      </c>
      <c r="BJ107" s="34"/>
      <c r="BK107" s="306"/>
      <c r="BL107" s="662">
        <f t="shared" si="410"/>
        <v>0</v>
      </c>
      <c r="BM107" s="663">
        <f t="shared" si="411"/>
        <v>0</v>
      </c>
      <c r="BR107" s="234">
        <f t="shared" si="412"/>
        <v>1</v>
      </c>
      <c r="BS107" s="234">
        <f t="shared" si="413"/>
        <v>0</v>
      </c>
      <c r="BT107" s="234">
        <f t="shared" si="414"/>
        <v>0</v>
      </c>
      <c r="BU107" s="234">
        <f t="shared" si="415"/>
        <v>0</v>
      </c>
      <c r="BV107" s="234">
        <f t="shared" si="416"/>
        <v>0</v>
      </c>
      <c r="BW107" s="234">
        <f t="shared" si="417"/>
        <v>0</v>
      </c>
      <c r="BX107" s="234">
        <f t="shared" si="418"/>
        <v>0</v>
      </c>
      <c r="BY107" s="234">
        <f t="shared" si="419"/>
        <v>0</v>
      </c>
    </row>
    <row r="108" spans="1:77" s="233" customFormat="1" ht="114" customHeight="1">
      <c r="A108" s="226"/>
      <c r="B108" s="261" t="s">
        <v>259</v>
      </c>
      <c r="C108" s="159" t="s">
        <v>260</v>
      </c>
      <c r="D108" s="344">
        <f>'ODD 11'!D10</f>
        <v>0</v>
      </c>
      <c r="E108" s="172">
        <f>'ODD 11'!E10</f>
        <v>0</v>
      </c>
      <c r="F108" s="119">
        <f>'ODD 11'!F10</f>
        <v>0</v>
      </c>
      <c r="G108" s="119">
        <f>'ODD 11'!G10</f>
        <v>0</v>
      </c>
      <c r="H108" s="120">
        <f>'ODD 11'!H10</f>
        <v>0</v>
      </c>
      <c r="I108" s="120">
        <f>'ODD 11'!I10</f>
        <v>0</v>
      </c>
      <c r="J108" s="236">
        <f t="shared" si="420"/>
        <v>0</v>
      </c>
      <c r="K108" s="237">
        <f t="shared" si="398"/>
        <v>0</v>
      </c>
      <c r="L108" s="237" t="b">
        <f t="shared" si="421"/>
        <v>0</v>
      </c>
      <c r="M108" s="237" t="b">
        <f t="shared" si="422"/>
        <v>0</v>
      </c>
      <c r="N108" s="237" t="b">
        <f t="shared" si="423"/>
        <v>0</v>
      </c>
      <c r="O108" s="237" t="b">
        <f t="shared" si="424"/>
        <v>0</v>
      </c>
      <c r="P108" s="237" t="b">
        <f t="shared" si="425"/>
        <v>0</v>
      </c>
      <c r="Q108" s="237" t="b">
        <f t="shared" si="426"/>
        <v>0</v>
      </c>
      <c r="R108" s="237" t="b">
        <f t="shared" si="427"/>
        <v>0</v>
      </c>
      <c r="S108" s="238">
        <f t="shared" si="399"/>
        <v>0</v>
      </c>
      <c r="T108" s="239">
        <f t="shared" si="400"/>
        <v>0</v>
      </c>
      <c r="U108" s="240">
        <f t="shared" si="401"/>
        <v>0</v>
      </c>
      <c r="V108" s="237" t="b">
        <f t="shared" si="428"/>
        <v>0</v>
      </c>
      <c r="W108" s="237" t="b">
        <f t="shared" si="429"/>
        <v>0</v>
      </c>
      <c r="X108" s="237" t="b">
        <f t="shared" si="430"/>
        <v>0</v>
      </c>
      <c r="Y108" s="237" t="b">
        <f t="shared" si="431"/>
        <v>0</v>
      </c>
      <c r="Z108" s="634" t="b">
        <f t="shared" si="432"/>
        <v>1</v>
      </c>
      <c r="AA108" s="639" t="str">
        <f>IF(COUNTA(E108:F108:H108)&lt;3,"",(IF(V108=TRUE,$V$3,IF(W108=TRUE,$W$3,IF(X108=TRUE,$X$3,IF(Y108=TRUE,$Y$3,"Non"))))))</f>
        <v>Non</v>
      </c>
      <c r="AB108" s="237" t="b">
        <f t="shared" si="433"/>
        <v>0</v>
      </c>
      <c r="AC108" s="237" t="b">
        <f t="shared" si="434"/>
        <v>0</v>
      </c>
      <c r="AD108" s="237" t="b">
        <f t="shared" si="435"/>
        <v>0</v>
      </c>
      <c r="AE108" s="237" t="b">
        <f t="shared" si="436"/>
        <v>0</v>
      </c>
      <c r="AF108" s="237" t="b">
        <f t="shared" si="437"/>
        <v>0</v>
      </c>
      <c r="AG108" s="121" t="str">
        <f>IF(COUNTA(E108:F108:H108)&lt;3,"",(IF(AB108=TRUE,$AB$3,IF(AC108=TRUE,$AC$3,IF(AD108=TRUE,$AD$3,IF(AE108=TRUE,$AE$3,IF(AF108=TRUE,$AF$3,"Aucune")))))))</f>
        <v>Aucune</v>
      </c>
      <c r="AH108" s="237" t="b">
        <f t="shared" si="305"/>
        <v>0</v>
      </c>
      <c r="AI108" s="237" t="b">
        <f t="shared" si="306"/>
        <v>0</v>
      </c>
      <c r="AJ108" s="237" t="b">
        <f t="shared" si="307"/>
        <v>0</v>
      </c>
      <c r="AK108" s="237" t="b">
        <f t="shared" si="308"/>
        <v>0</v>
      </c>
      <c r="AL108" s="237" t="b">
        <f t="shared" si="309"/>
        <v>0</v>
      </c>
      <c r="AM108" s="237" t="b">
        <f t="shared" si="310"/>
        <v>0</v>
      </c>
      <c r="AN108" s="237" t="b">
        <f t="shared" si="311"/>
        <v>0</v>
      </c>
      <c r="AO108" s="237" t="b">
        <f t="shared" si="312"/>
        <v>0</v>
      </c>
      <c r="AP108" s="237" t="b">
        <f t="shared" si="313"/>
        <v>0</v>
      </c>
      <c r="AQ108" s="237" t="b">
        <f t="shared" si="314"/>
        <v>0</v>
      </c>
      <c r="AR108" s="237" t="b">
        <f t="shared" si="315"/>
        <v>0</v>
      </c>
      <c r="AS108" s="237" t="b">
        <f t="shared" si="316"/>
        <v>0</v>
      </c>
      <c r="AT108" s="237" t="b">
        <f t="shared" si="317"/>
        <v>0</v>
      </c>
      <c r="AU108" s="237" t="b">
        <f t="shared" si="318"/>
        <v>0</v>
      </c>
      <c r="AV108" s="237" t="b">
        <f t="shared" si="319"/>
        <v>0</v>
      </c>
      <c r="AW108" s="237" t="b">
        <f t="shared" si="320"/>
        <v>0</v>
      </c>
      <c r="AX108" s="623" t="str">
        <f>IF(COUNTA(E108:F108:H108)&lt;3,"",(IF(AH108=TRUE,AH$3,IF(AI108=TRUE,AI$3,IF(AJ108=TRUE,AJ$3,IF(AK108=TRUE,AK$3,IF(AL108=TRUE,AL$3,IF(AM108=TRUE,AM$3,IF(AN108=TRUE,AN$3,IF(AO108=TRUE,AO$3,IF(AP108=TRUE,AP$3,IF(AQ108=TRUE,AQ$3,IF(AR108=TRUE,AR$3,IF(AS108=TRUE,AS$3,IF(AT108=TRUE,AT$3,IF(AU108=TRUE,AU$3,IF(AV108=TRUE,AV$3,IF(AW108=TRUE,AW$3,"Aucune"))))))))))))))))))</f>
        <v>Aucune</v>
      </c>
      <c r="AY108" s="551" t="b">
        <f t="shared" si="402"/>
        <v>0</v>
      </c>
      <c r="AZ108" s="237" t="b">
        <f t="shared" si="403"/>
        <v>0</v>
      </c>
      <c r="BA108" s="237" t="b">
        <f t="shared" si="404"/>
        <v>0</v>
      </c>
      <c r="BB108" s="121" t="str">
        <f>IF(COUNTA(E108:F108:H108)&lt;3,"",(IF(AY108=TRUE,$AY$3,IF(AZ108=TRUE,$AZ$3,IF(BA108=TRUE,$BA$3,"Aucune action requise")))))</f>
        <v>Aucune action requise</v>
      </c>
      <c r="BC108" s="237" t="b">
        <f t="shared" si="405"/>
        <v>0</v>
      </c>
      <c r="BD108" s="237" t="b">
        <f t="shared" si="406"/>
        <v>0</v>
      </c>
      <c r="BE108" s="237" t="b">
        <f t="shared" si="407"/>
        <v>0</v>
      </c>
      <c r="BF108" s="237" t="b">
        <f t="shared" si="408"/>
        <v>0</v>
      </c>
      <c r="BG108" s="121" t="str">
        <f>IF(COUNTA(E108:F108:H108)&lt;3,"",(IF(BC108=TRUE,$BC$3,IF(BD108=TRUE,$BD$3,IF(BE108=TRUE,$BE$3,IF(BF108=TRUE,$BF$3,"Aucun"))))))</f>
        <v>Aucun</v>
      </c>
      <c r="BH108" s="122">
        <f t="shared" si="409"/>
        <v>0</v>
      </c>
      <c r="BI108" s="122">
        <f>'ODD 11'!AX10</f>
        <v>0</v>
      </c>
      <c r="BJ108" s="34"/>
      <c r="BK108" s="306"/>
      <c r="BL108" s="662">
        <f t="shared" si="410"/>
        <v>0</v>
      </c>
      <c r="BM108" s="663">
        <f t="shared" si="411"/>
        <v>0</v>
      </c>
      <c r="BR108" s="234">
        <f t="shared" si="412"/>
        <v>1</v>
      </c>
      <c r="BS108" s="234">
        <f t="shared" si="413"/>
        <v>0</v>
      </c>
      <c r="BT108" s="234">
        <f t="shared" si="414"/>
        <v>0</v>
      </c>
      <c r="BU108" s="234">
        <f t="shared" si="415"/>
        <v>0</v>
      </c>
      <c r="BV108" s="234">
        <f t="shared" si="416"/>
        <v>0</v>
      </c>
      <c r="BW108" s="234">
        <f t="shared" si="417"/>
        <v>0</v>
      </c>
      <c r="BX108" s="234">
        <f t="shared" si="418"/>
        <v>0</v>
      </c>
      <c r="BY108" s="234">
        <f t="shared" si="419"/>
        <v>0</v>
      </c>
    </row>
    <row r="109" spans="1:77" s="233" customFormat="1" ht="114" customHeight="1">
      <c r="A109" s="226"/>
      <c r="B109" s="261" t="s">
        <v>261</v>
      </c>
      <c r="C109" s="159" t="s">
        <v>469</v>
      </c>
      <c r="D109" s="344">
        <f>'ODD 11'!D11</f>
        <v>0</v>
      </c>
      <c r="E109" s="172">
        <f>'ODD 11'!E11</f>
        <v>0</v>
      </c>
      <c r="F109" s="119">
        <f>'ODD 11'!F11</f>
        <v>0</v>
      </c>
      <c r="G109" s="119">
        <f>'ODD 11'!G11</f>
        <v>0</v>
      </c>
      <c r="H109" s="120">
        <f>'ODD 11'!H11</f>
        <v>0</v>
      </c>
      <c r="I109" s="120">
        <f>'ODD 11'!I11</f>
        <v>0</v>
      </c>
      <c r="J109" s="236">
        <f t="shared" si="420"/>
        <v>0</v>
      </c>
      <c r="K109" s="237">
        <f t="shared" si="398"/>
        <v>0</v>
      </c>
      <c r="L109" s="237" t="b">
        <f t="shared" si="421"/>
        <v>0</v>
      </c>
      <c r="M109" s="237" t="b">
        <f t="shared" si="422"/>
        <v>0</v>
      </c>
      <c r="N109" s="237" t="b">
        <f t="shared" si="423"/>
        <v>0</v>
      </c>
      <c r="O109" s="237" t="b">
        <f t="shared" si="424"/>
        <v>0</v>
      </c>
      <c r="P109" s="237" t="b">
        <f t="shared" si="425"/>
        <v>0</v>
      </c>
      <c r="Q109" s="237" t="b">
        <f t="shared" si="426"/>
        <v>0</v>
      </c>
      <c r="R109" s="237" t="b">
        <f t="shared" si="427"/>
        <v>0</v>
      </c>
      <c r="S109" s="238">
        <f t="shared" si="399"/>
        <v>0</v>
      </c>
      <c r="T109" s="239">
        <f t="shared" si="400"/>
        <v>0</v>
      </c>
      <c r="U109" s="240">
        <f t="shared" si="401"/>
        <v>0</v>
      </c>
      <c r="V109" s="237" t="b">
        <f t="shared" si="428"/>
        <v>0</v>
      </c>
      <c r="W109" s="237" t="b">
        <f t="shared" si="429"/>
        <v>0</v>
      </c>
      <c r="X109" s="237" t="b">
        <f t="shared" si="430"/>
        <v>0</v>
      </c>
      <c r="Y109" s="237" t="b">
        <f t="shared" si="431"/>
        <v>0</v>
      </c>
      <c r="Z109" s="634" t="b">
        <f t="shared" si="432"/>
        <v>1</v>
      </c>
      <c r="AA109" s="639" t="str">
        <f>IF(COUNTA(E109:F109:H109)&lt;3,"",(IF(V109=TRUE,$V$3,IF(W109=TRUE,$W$3,IF(X109=TRUE,$X$3,IF(Y109=TRUE,$Y$3,"Non"))))))</f>
        <v>Non</v>
      </c>
      <c r="AB109" s="237" t="b">
        <f t="shared" si="433"/>
        <v>0</v>
      </c>
      <c r="AC109" s="237" t="b">
        <f t="shared" si="434"/>
        <v>0</v>
      </c>
      <c r="AD109" s="237" t="b">
        <f t="shared" si="435"/>
        <v>0</v>
      </c>
      <c r="AE109" s="237" t="b">
        <f t="shared" si="436"/>
        <v>0</v>
      </c>
      <c r="AF109" s="237" t="b">
        <f t="shared" si="437"/>
        <v>0</v>
      </c>
      <c r="AG109" s="121" t="str">
        <f>IF(COUNTA(E109:F109:H109)&lt;3,"",(IF(AB109=TRUE,$AB$3,IF(AC109=TRUE,$AC$3,IF(AD109=TRUE,$AD$3,IF(AE109=TRUE,$AE$3,IF(AF109=TRUE,$AF$3,"Aucune")))))))</f>
        <v>Aucune</v>
      </c>
      <c r="AH109" s="237" t="b">
        <f t="shared" si="305"/>
        <v>0</v>
      </c>
      <c r="AI109" s="237" t="b">
        <f t="shared" si="306"/>
        <v>0</v>
      </c>
      <c r="AJ109" s="237" t="b">
        <f t="shared" si="307"/>
        <v>0</v>
      </c>
      <c r="AK109" s="237" t="b">
        <f t="shared" si="308"/>
        <v>0</v>
      </c>
      <c r="AL109" s="237" t="b">
        <f t="shared" si="309"/>
        <v>0</v>
      </c>
      <c r="AM109" s="237" t="b">
        <f t="shared" si="310"/>
        <v>0</v>
      </c>
      <c r="AN109" s="237" t="b">
        <f t="shared" si="311"/>
        <v>0</v>
      </c>
      <c r="AO109" s="237" t="b">
        <f t="shared" si="312"/>
        <v>0</v>
      </c>
      <c r="AP109" s="237" t="b">
        <f t="shared" si="313"/>
        <v>0</v>
      </c>
      <c r="AQ109" s="237" t="b">
        <f t="shared" si="314"/>
        <v>0</v>
      </c>
      <c r="AR109" s="237" t="b">
        <f t="shared" si="315"/>
        <v>0</v>
      </c>
      <c r="AS109" s="237" t="b">
        <f t="shared" si="316"/>
        <v>0</v>
      </c>
      <c r="AT109" s="237" t="b">
        <f t="shared" si="317"/>
        <v>0</v>
      </c>
      <c r="AU109" s="237" t="b">
        <f t="shared" si="318"/>
        <v>0</v>
      </c>
      <c r="AV109" s="237" t="b">
        <f t="shared" si="319"/>
        <v>0</v>
      </c>
      <c r="AW109" s="237" t="b">
        <f t="shared" si="320"/>
        <v>0</v>
      </c>
      <c r="AX109" s="623" t="str">
        <f>IF(COUNTA(E109:F109:H109)&lt;3,"",(IF(AH109=TRUE,AH$3,IF(AI109=TRUE,AI$3,IF(AJ109=TRUE,AJ$3,IF(AK109=TRUE,AK$3,IF(AL109=TRUE,AL$3,IF(AM109=TRUE,AM$3,IF(AN109=TRUE,AN$3,IF(AO109=TRUE,AO$3,IF(AP109=TRUE,AP$3,IF(AQ109=TRUE,AQ$3,IF(AR109=TRUE,AR$3,IF(AS109=TRUE,AS$3,IF(AT109=TRUE,AT$3,IF(AU109=TRUE,AU$3,IF(AV109=TRUE,AV$3,IF(AW109=TRUE,AW$3,"Aucune"))))))))))))))))))</f>
        <v>Aucune</v>
      </c>
      <c r="AY109" s="551" t="b">
        <f t="shared" si="402"/>
        <v>0</v>
      </c>
      <c r="AZ109" s="237" t="b">
        <f t="shared" si="403"/>
        <v>0</v>
      </c>
      <c r="BA109" s="237" t="b">
        <f t="shared" si="404"/>
        <v>0</v>
      </c>
      <c r="BB109" s="121" t="str">
        <f>IF(COUNTA(E109:F109:H109)&lt;3,"",(IF(AY109=TRUE,$AY$3,IF(AZ109=TRUE,$AZ$3,IF(BA109=TRUE,$BA$3,"Aucune action requise")))))</f>
        <v>Aucune action requise</v>
      </c>
      <c r="BC109" s="237" t="b">
        <f t="shared" si="405"/>
        <v>0</v>
      </c>
      <c r="BD109" s="237" t="b">
        <f t="shared" si="406"/>
        <v>0</v>
      </c>
      <c r="BE109" s="237" t="b">
        <f t="shared" si="407"/>
        <v>0</v>
      </c>
      <c r="BF109" s="237" t="b">
        <f t="shared" si="408"/>
        <v>0</v>
      </c>
      <c r="BG109" s="121" t="str">
        <f>IF(COUNTA(E109:F109:H109)&lt;3,"",(IF(BC109=TRUE,$BC$3,IF(BD109=TRUE,$BD$3,IF(BE109=TRUE,$BE$3,IF(BF109=TRUE,$BF$3,"Aucun"))))))</f>
        <v>Aucun</v>
      </c>
      <c r="BH109" s="122">
        <f t="shared" si="409"/>
        <v>0</v>
      </c>
      <c r="BI109" s="122">
        <f>'ODD 11'!AX11</f>
        <v>0</v>
      </c>
      <c r="BJ109" s="34"/>
      <c r="BK109" s="306"/>
      <c r="BL109" s="662">
        <f t="shared" si="410"/>
        <v>0</v>
      </c>
      <c r="BM109" s="663">
        <f t="shared" si="411"/>
        <v>0</v>
      </c>
      <c r="BR109" s="234">
        <f t="shared" si="412"/>
        <v>1</v>
      </c>
      <c r="BS109" s="234">
        <f t="shared" si="413"/>
        <v>0</v>
      </c>
      <c r="BT109" s="234">
        <f t="shared" si="414"/>
        <v>0</v>
      </c>
      <c r="BU109" s="234">
        <f t="shared" si="415"/>
        <v>0</v>
      </c>
      <c r="BV109" s="234">
        <f t="shared" si="416"/>
        <v>0</v>
      </c>
      <c r="BW109" s="234">
        <f t="shared" si="417"/>
        <v>0</v>
      </c>
      <c r="BX109" s="234">
        <f t="shared" si="418"/>
        <v>0</v>
      </c>
      <c r="BY109" s="234">
        <f t="shared" si="419"/>
        <v>0</v>
      </c>
    </row>
    <row r="110" spans="1:77" s="233" customFormat="1" ht="114" customHeight="1">
      <c r="A110" s="226"/>
      <c r="B110" s="261" t="s">
        <v>263</v>
      </c>
      <c r="C110" s="159" t="s">
        <v>264</v>
      </c>
      <c r="D110" s="344">
        <f>'ODD 11'!D12</f>
        <v>0</v>
      </c>
      <c r="E110" s="172">
        <f>'ODD 11'!E12</f>
        <v>0</v>
      </c>
      <c r="F110" s="119">
        <f>'ODD 11'!F12</f>
        <v>0</v>
      </c>
      <c r="G110" s="119">
        <f>'ODD 11'!G12</f>
        <v>0</v>
      </c>
      <c r="H110" s="120">
        <f>'ODD 11'!H12</f>
        <v>0</v>
      </c>
      <c r="I110" s="120">
        <f>'ODD 11'!I12</f>
        <v>0</v>
      </c>
      <c r="J110" s="236">
        <f t="shared" si="420"/>
        <v>0</v>
      </c>
      <c r="K110" s="237">
        <f t="shared" si="398"/>
        <v>0</v>
      </c>
      <c r="L110" s="237" t="b">
        <f t="shared" si="421"/>
        <v>0</v>
      </c>
      <c r="M110" s="237" t="b">
        <f t="shared" si="422"/>
        <v>0</v>
      </c>
      <c r="N110" s="237" t="b">
        <f t="shared" si="423"/>
        <v>0</v>
      </c>
      <c r="O110" s="237" t="b">
        <f t="shared" si="424"/>
        <v>0</v>
      </c>
      <c r="P110" s="237" t="b">
        <f t="shared" si="425"/>
        <v>0</v>
      </c>
      <c r="Q110" s="237" t="b">
        <f t="shared" si="426"/>
        <v>0</v>
      </c>
      <c r="R110" s="237" t="b">
        <f t="shared" si="427"/>
        <v>0</v>
      </c>
      <c r="S110" s="238">
        <f t="shared" si="399"/>
        <v>0</v>
      </c>
      <c r="T110" s="239">
        <f t="shared" si="400"/>
        <v>0</v>
      </c>
      <c r="U110" s="240">
        <f t="shared" si="401"/>
        <v>0</v>
      </c>
      <c r="V110" s="237" t="b">
        <f t="shared" si="428"/>
        <v>0</v>
      </c>
      <c r="W110" s="237" t="b">
        <f t="shared" si="429"/>
        <v>0</v>
      </c>
      <c r="X110" s="237" t="b">
        <f t="shared" si="430"/>
        <v>0</v>
      </c>
      <c r="Y110" s="237" t="b">
        <f t="shared" si="431"/>
        <v>0</v>
      </c>
      <c r="Z110" s="634" t="b">
        <f t="shared" si="432"/>
        <v>1</v>
      </c>
      <c r="AA110" s="639" t="str">
        <f>IF(COUNTA(E110:F110:H110)&lt;3,"",(IF(V110=TRUE,$V$3,IF(W110=TRUE,$W$3,IF(X110=TRUE,$X$3,IF(Y110=TRUE,$Y$3,"Non"))))))</f>
        <v>Non</v>
      </c>
      <c r="AB110" s="237" t="b">
        <f t="shared" si="433"/>
        <v>0</v>
      </c>
      <c r="AC110" s="237" t="b">
        <f t="shared" si="434"/>
        <v>0</v>
      </c>
      <c r="AD110" s="237" t="b">
        <f t="shared" si="435"/>
        <v>0</v>
      </c>
      <c r="AE110" s="237" t="b">
        <f t="shared" si="436"/>
        <v>0</v>
      </c>
      <c r="AF110" s="237" t="b">
        <f t="shared" si="437"/>
        <v>0</v>
      </c>
      <c r="AG110" s="121" t="str">
        <f>IF(COUNTA(E110:F110:H110)&lt;3,"",(IF(AB110=TRUE,$AB$3,IF(AC110=TRUE,$AC$3,IF(AD110=TRUE,$AD$3,IF(AE110=TRUE,$AE$3,IF(AF110=TRUE,$AF$3,"Aucune")))))))</f>
        <v>Aucune</v>
      </c>
      <c r="AH110" s="237" t="b">
        <f t="shared" si="305"/>
        <v>0</v>
      </c>
      <c r="AI110" s="237" t="b">
        <f t="shared" si="306"/>
        <v>0</v>
      </c>
      <c r="AJ110" s="237" t="b">
        <f t="shared" si="307"/>
        <v>0</v>
      </c>
      <c r="AK110" s="237" t="b">
        <f t="shared" si="308"/>
        <v>0</v>
      </c>
      <c r="AL110" s="237" t="b">
        <f t="shared" si="309"/>
        <v>0</v>
      </c>
      <c r="AM110" s="237" t="b">
        <f t="shared" si="310"/>
        <v>0</v>
      </c>
      <c r="AN110" s="237" t="b">
        <f t="shared" si="311"/>
        <v>0</v>
      </c>
      <c r="AO110" s="237" t="b">
        <f t="shared" si="312"/>
        <v>0</v>
      </c>
      <c r="AP110" s="237" t="b">
        <f t="shared" si="313"/>
        <v>0</v>
      </c>
      <c r="AQ110" s="237" t="b">
        <f t="shared" si="314"/>
        <v>0</v>
      </c>
      <c r="AR110" s="237" t="b">
        <f t="shared" si="315"/>
        <v>0</v>
      </c>
      <c r="AS110" s="237" t="b">
        <f t="shared" si="316"/>
        <v>0</v>
      </c>
      <c r="AT110" s="237" t="b">
        <f t="shared" si="317"/>
        <v>0</v>
      </c>
      <c r="AU110" s="237" t="b">
        <f t="shared" si="318"/>
        <v>0</v>
      </c>
      <c r="AV110" s="237" t="b">
        <f t="shared" si="319"/>
        <v>0</v>
      </c>
      <c r="AW110" s="237" t="b">
        <f t="shared" si="320"/>
        <v>0</v>
      </c>
      <c r="AX110" s="623" t="str">
        <f>IF(COUNTA(E110:F110:H110)&lt;3,"",(IF(AH110=TRUE,AH$3,IF(AI110=TRUE,AI$3,IF(AJ110=TRUE,AJ$3,IF(AK110=TRUE,AK$3,IF(AL110=TRUE,AL$3,IF(AM110=TRUE,AM$3,IF(AN110=TRUE,AN$3,IF(AO110=TRUE,AO$3,IF(AP110=TRUE,AP$3,IF(AQ110=TRUE,AQ$3,IF(AR110=TRUE,AR$3,IF(AS110=TRUE,AS$3,IF(AT110=TRUE,AT$3,IF(AU110=TRUE,AU$3,IF(AV110=TRUE,AV$3,IF(AW110=TRUE,AW$3,"Aucune"))))))))))))))))))</f>
        <v>Aucune</v>
      </c>
      <c r="AY110" s="551" t="b">
        <f t="shared" si="402"/>
        <v>0</v>
      </c>
      <c r="AZ110" s="237" t="b">
        <f t="shared" si="403"/>
        <v>0</v>
      </c>
      <c r="BA110" s="237" t="b">
        <f t="shared" si="404"/>
        <v>0</v>
      </c>
      <c r="BB110" s="121" t="str">
        <f>IF(COUNTA(E110:F110:H110)&lt;3,"",(IF(AY110=TRUE,$AY$3,IF(AZ110=TRUE,$AZ$3,IF(BA110=TRUE,$BA$3,"Aucune action requise")))))</f>
        <v>Aucune action requise</v>
      </c>
      <c r="BC110" s="237" t="b">
        <f t="shared" si="405"/>
        <v>0</v>
      </c>
      <c r="BD110" s="237" t="b">
        <f t="shared" si="406"/>
        <v>0</v>
      </c>
      <c r="BE110" s="237" t="b">
        <f t="shared" si="407"/>
        <v>0</v>
      </c>
      <c r="BF110" s="237" t="b">
        <f t="shared" si="408"/>
        <v>0</v>
      </c>
      <c r="BG110" s="121" t="str">
        <f>IF(COUNTA(E110:F110:H110)&lt;3,"",(IF(BC110=TRUE,$BC$3,IF(BD110=TRUE,$BD$3,IF(BE110=TRUE,$BE$3,IF(BF110=TRUE,$BF$3,"Aucun"))))))</f>
        <v>Aucun</v>
      </c>
      <c r="BH110" s="122">
        <f t="shared" si="409"/>
        <v>0</v>
      </c>
      <c r="BI110" s="122">
        <f>'ODD 11'!AX12</f>
        <v>0</v>
      </c>
      <c r="BJ110" s="34"/>
      <c r="BK110" s="306"/>
      <c r="BL110" s="662">
        <f t="shared" si="410"/>
        <v>0</v>
      </c>
      <c r="BM110" s="663">
        <f t="shared" si="411"/>
        <v>0</v>
      </c>
      <c r="BR110" s="234">
        <f t="shared" si="412"/>
        <v>1</v>
      </c>
      <c r="BS110" s="234">
        <f t="shared" si="413"/>
        <v>0</v>
      </c>
      <c r="BT110" s="234">
        <f t="shared" si="414"/>
        <v>0</v>
      </c>
      <c r="BU110" s="234">
        <f t="shared" si="415"/>
        <v>0</v>
      </c>
      <c r="BV110" s="234">
        <f t="shared" si="416"/>
        <v>0</v>
      </c>
      <c r="BW110" s="234">
        <f t="shared" si="417"/>
        <v>0</v>
      </c>
      <c r="BX110" s="234">
        <f t="shared" si="418"/>
        <v>0</v>
      </c>
      <c r="BY110" s="234">
        <f t="shared" si="419"/>
        <v>0</v>
      </c>
    </row>
    <row r="111" spans="1:77" s="233" customFormat="1" ht="114" customHeight="1" thickBot="1">
      <c r="A111" s="226"/>
      <c r="B111" s="285" t="s">
        <v>265</v>
      </c>
      <c r="C111" s="167" t="s">
        <v>266</v>
      </c>
      <c r="D111" s="347">
        <f>'ODD 11'!D13</f>
        <v>0</v>
      </c>
      <c r="E111" s="188">
        <f>'ODD 11'!E13</f>
        <v>0</v>
      </c>
      <c r="F111" s="189">
        <f>'ODD 11'!F13</f>
        <v>0</v>
      </c>
      <c r="G111" s="189">
        <f>'ODD 11'!G13</f>
        <v>0</v>
      </c>
      <c r="H111" s="190">
        <f>'ODD 11'!H13</f>
        <v>0</v>
      </c>
      <c r="I111" s="190">
        <f>'ODD 11'!I13</f>
        <v>0</v>
      </c>
      <c r="J111" s="292">
        <f t="shared" si="420"/>
        <v>0</v>
      </c>
      <c r="K111" s="293">
        <f t="shared" si="398"/>
        <v>0</v>
      </c>
      <c r="L111" s="293" t="b">
        <f t="shared" si="421"/>
        <v>0</v>
      </c>
      <c r="M111" s="293" t="b">
        <f t="shared" si="422"/>
        <v>0</v>
      </c>
      <c r="N111" s="293" t="b">
        <f t="shared" si="423"/>
        <v>0</v>
      </c>
      <c r="O111" s="293" t="b">
        <f t="shared" si="424"/>
        <v>0</v>
      </c>
      <c r="P111" s="293" t="b">
        <f t="shared" si="425"/>
        <v>0</v>
      </c>
      <c r="Q111" s="293" t="b">
        <f t="shared" si="426"/>
        <v>0</v>
      </c>
      <c r="R111" s="293" t="b">
        <f t="shared" si="427"/>
        <v>0</v>
      </c>
      <c r="S111" s="294">
        <f t="shared" si="399"/>
        <v>0</v>
      </c>
      <c r="T111" s="295">
        <f t="shared" si="400"/>
        <v>0</v>
      </c>
      <c r="U111" s="296">
        <f t="shared" si="401"/>
        <v>0</v>
      </c>
      <c r="V111" s="293" t="b">
        <f t="shared" si="428"/>
        <v>0</v>
      </c>
      <c r="W111" s="293" t="b">
        <f t="shared" si="429"/>
        <v>0</v>
      </c>
      <c r="X111" s="293" t="b">
        <f t="shared" si="430"/>
        <v>0</v>
      </c>
      <c r="Y111" s="293" t="b">
        <f t="shared" si="431"/>
        <v>0</v>
      </c>
      <c r="Z111" s="651" t="b">
        <f t="shared" si="432"/>
        <v>1</v>
      </c>
      <c r="AA111" s="640" t="str">
        <f>IF(COUNTA(E111:F111:H111)&lt;3,"",(IF(V111=TRUE,$V$3,IF(W111=TRUE,$W$3,IF(X111=TRUE,$X$3,IF(Y111=TRUE,$Y$3,"Non"))))))</f>
        <v>Non</v>
      </c>
      <c r="AB111" s="288" t="b">
        <f t="shared" si="433"/>
        <v>0</v>
      </c>
      <c r="AC111" s="288" t="b">
        <f t="shared" si="434"/>
        <v>0</v>
      </c>
      <c r="AD111" s="288" t="b">
        <f t="shared" si="435"/>
        <v>0</v>
      </c>
      <c r="AE111" s="288" t="b">
        <f t="shared" si="436"/>
        <v>0</v>
      </c>
      <c r="AF111" s="288" t="b">
        <f t="shared" si="437"/>
        <v>0</v>
      </c>
      <c r="AG111" s="179" t="str">
        <f>IF(COUNTA(E111:F111:H111)&lt;3,"",(IF(AB111=TRUE,$AB$3,IF(AC111=TRUE,$AC$3,IF(AD111=TRUE,$AD$3,IF(AE111=TRUE,$AE$3,IF(AF111=TRUE,$AF$3,"Aucune")))))))</f>
        <v>Aucune</v>
      </c>
      <c r="AH111" s="288" t="b">
        <f t="shared" si="305"/>
        <v>0</v>
      </c>
      <c r="AI111" s="288" t="b">
        <f t="shared" si="306"/>
        <v>0</v>
      </c>
      <c r="AJ111" s="288" t="b">
        <f t="shared" si="307"/>
        <v>0</v>
      </c>
      <c r="AK111" s="288" t="b">
        <f t="shared" si="308"/>
        <v>0</v>
      </c>
      <c r="AL111" s="288" t="b">
        <f t="shared" si="309"/>
        <v>0</v>
      </c>
      <c r="AM111" s="288" t="b">
        <f t="shared" si="310"/>
        <v>0</v>
      </c>
      <c r="AN111" s="288" t="b">
        <f t="shared" si="311"/>
        <v>0</v>
      </c>
      <c r="AO111" s="288" t="b">
        <f t="shared" si="312"/>
        <v>0</v>
      </c>
      <c r="AP111" s="288" t="b">
        <f t="shared" si="313"/>
        <v>0</v>
      </c>
      <c r="AQ111" s="288" t="b">
        <f t="shared" si="314"/>
        <v>0</v>
      </c>
      <c r="AR111" s="288" t="b">
        <f t="shared" si="315"/>
        <v>0</v>
      </c>
      <c r="AS111" s="288" t="b">
        <f t="shared" si="316"/>
        <v>0</v>
      </c>
      <c r="AT111" s="288" t="b">
        <f t="shared" si="317"/>
        <v>0</v>
      </c>
      <c r="AU111" s="288" t="b">
        <f t="shared" si="318"/>
        <v>0</v>
      </c>
      <c r="AV111" s="288" t="b">
        <f t="shared" si="319"/>
        <v>0</v>
      </c>
      <c r="AW111" s="288" t="b">
        <f t="shared" si="320"/>
        <v>0</v>
      </c>
      <c r="AX111" s="624" t="str">
        <f>IF(COUNTA(E111:F111:H111)&lt;3,"",(IF(AH111=TRUE,AH$3,IF(AI111=TRUE,AI$3,IF(AJ111=TRUE,AJ$3,IF(AK111=TRUE,AK$3,IF(AL111=TRUE,AL$3,IF(AM111=TRUE,AM$3,IF(AN111=TRUE,AN$3,IF(AO111=TRUE,AO$3,IF(AP111=TRUE,AP$3,IF(AQ111=TRUE,AQ$3,IF(AR111=TRUE,AR$3,IF(AS111=TRUE,AS$3,IF(AT111=TRUE,AT$3,IF(AU111=TRUE,AU$3,IF(AV111=TRUE,AV$3,IF(AW111=TRUE,AW$3,"Aucune"))))))))))))))))))</f>
        <v>Aucune</v>
      </c>
      <c r="AY111" s="580" t="b">
        <f t="shared" si="402"/>
        <v>0</v>
      </c>
      <c r="AZ111" s="288" t="b">
        <f t="shared" si="403"/>
        <v>0</v>
      </c>
      <c r="BA111" s="288" t="b">
        <f t="shared" si="404"/>
        <v>0</v>
      </c>
      <c r="BB111" s="179" t="str">
        <f>IF(COUNTA(E111:F111:H111)&lt;3,"",(IF(AY111=TRUE,$AY$3,IF(AZ111=TRUE,$AZ$3,IF(BA111=TRUE,$BA$3,"Aucune action requise")))))</f>
        <v>Aucune action requise</v>
      </c>
      <c r="BC111" s="288" t="b">
        <f t="shared" si="405"/>
        <v>0</v>
      </c>
      <c r="BD111" s="288" t="b">
        <f t="shared" si="406"/>
        <v>0</v>
      </c>
      <c r="BE111" s="288" t="b">
        <f t="shared" si="407"/>
        <v>0</v>
      </c>
      <c r="BF111" s="288" t="b">
        <f t="shared" si="408"/>
        <v>0</v>
      </c>
      <c r="BG111" s="179" t="str">
        <f>IF(COUNTA(E111:F111:H111)&lt;3,"",(IF(BC111=TRUE,$BC$3,IF(BD111=TRUE,$BD$3,IF(BE111=TRUE,$BE$3,IF(BF111=TRUE,$BF$3,"Aucun"))))))</f>
        <v>Aucun</v>
      </c>
      <c r="BH111" s="180">
        <f t="shared" si="409"/>
        <v>0</v>
      </c>
      <c r="BI111" s="180">
        <f>'ODD 11'!AX13</f>
        <v>0</v>
      </c>
      <c r="BJ111" s="73"/>
      <c r="BK111" s="314"/>
      <c r="BL111" s="664">
        <f t="shared" si="410"/>
        <v>0</v>
      </c>
      <c r="BM111" s="665">
        <f t="shared" si="411"/>
        <v>0</v>
      </c>
      <c r="BR111" s="234">
        <f t="shared" si="412"/>
        <v>1</v>
      </c>
      <c r="BS111" s="234">
        <f t="shared" si="413"/>
        <v>0</v>
      </c>
      <c r="BT111" s="234">
        <f t="shared" si="414"/>
        <v>0</v>
      </c>
      <c r="BU111" s="234">
        <f t="shared" si="415"/>
        <v>0</v>
      </c>
      <c r="BV111" s="234">
        <f t="shared" si="416"/>
        <v>0</v>
      </c>
      <c r="BW111" s="234">
        <f t="shared" si="417"/>
        <v>0</v>
      </c>
      <c r="BX111" s="234">
        <f t="shared" si="418"/>
        <v>0</v>
      </c>
      <c r="BY111" s="234">
        <f t="shared" si="419"/>
        <v>0</v>
      </c>
    </row>
    <row r="112" spans="1:77" s="233" customFormat="1" ht="114" customHeight="1">
      <c r="A112" s="226"/>
      <c r="B112" s="274" t="s">
        <v>267</v>
      </c>
      <c r="C112" s="153" t="s">
        <v>268</v>
      </c>
      <c r="D112" s="597">
        <f>'ODD 11'!D14</f>
        <v>0</v>
      </c>
      <c r="E112" s="170">
        <f>'ODD 11'!E14</f>
        <v>0</v>
      </c>
      <c r="F112" s="154">
        <f>'ODD 11'!F14</f>
        <v>0</v>
      </c>
      <c r="G112" s="154">
        <f>'ODD 11'!G14</f>
        <v>0</v>
      </c>
      <c r="H112" s="155">
        <f>'ODD 11'!H14</f>
        <v>0</v>
      </c>
      <c r="I112" s="155">
        <f>'ODD 11'!I14</f>
        <v>0</v>
      </c>
      <c r="J112" s="275">
        <f t="shared" si="420"/>
        <v>0</v>
      </c>
      <c r="K112" s="276">
        <f t="shared" si="398"/>
        <v>0</v>
      </c>
      <c r="L112" s="276" t="b">
        <f t="shared" si="421"/>
        <v>0</v>
      </c>
      <c r="M112" s="276" t="b">
        <f t="shared" si="422"/>
        <v>0</v>
      </c>
      <c r="N112" s="276" t="b">
        <f t="shared" si="423"/>
        <v>0</v>
      </c>
      <c r="O112" s="276" t="b">
        <f t="shared" si="424"/>
        <v>0</v>
      </c>
      <c r="P112" s="276" t="b">
        <f t="shared" si="425"/>
        <v>0</v>
      </c>
      <c r="Q112" s="276" t="b">
        <f t="shared" si="426"/>
        <v>0</v>
      </c>
      <c r="R112" s="276" t="b">
        <f t="shared" si="427"/>
        <v>0</v>
      </c>
      <c r="S112" s="277">
        <f t="shared" si="399"/>
        <v>0</v>
      </c>
      <c r="T112" s="278">
        <f t="shared" si="400"/>
        <v>0</v>
      </c>
      <c r="U112" s="279">
        <f t="shared" si="401"/>
        <v>0</v>
      </c>
      <c r="V112" s="276" t="b">
        <f t="shared" si="428"/>
        <v>0</v>
      </c>
      <c r="W112" s="276" t="b">
        <f t="shared" si="429"/>
        <v>0</v>
      </c>
      <c r="X112" s="276" t="b">
        <f t="shared" si="430"/>
        <v>0</v>
      </c>
      <c r="Y112" s="276" t="b">
        <f t="shared" si="431"/>
        <v>0</v>
      </c>
      <c r="Z112" s="633" t="b">
        <f t="shared" si="432"/>
        <v>1</v>
      </c>
      <c r="AA112" s="638" t="str">
        <f>IF(COUNTA(E112:F112:H112)&lt;3,"",(IF(V112=TRUE,$V$3,IF(W112=TRUE,$W$3,IF(X112=TRUE,$X$3,IF(Y112=TRUE,$Y$3,"Non"))))))</f>
        <v>Non</v>
      </c>
      <c r="AB112" s="276" t="b">
        <f t="shared" si="433"/>
        <v>0</v>
      </c>
      <c r="AC112" s="276" t="b">
        <f t="shared" si="434"/>
        <v>0</v>
      </c>
      <c r="AD112" s="276" t="b">
        <f t="shared" si="435"/>
        <v>0</v>
      </c>
      <c r="AE112" s="276" t="b">
        <f t="shared" si="436"/>
        <v>0</v>
      </c>
      <c r="AF112" s="276" t="b">
        <f t="shared" si="437"/>
        <v>0</v>
      </c>
      <c r="AG112" s="156" t="str">
        <f>IF(COUNTA(E112:F112:H112)&lt;3,"",(IF(AB112=TRUE,$AB$3,IF(AC112=TRUE,$AC$3,IF(AD112=TRUE,$AD$3,IF(AE112=TRUE,$AE$3,IF(AF112=TRUE,$AF$3,"Aucune")))))))</f>
        <v>Aucune</v>
      </c>
      <c r="AH112" s="276" t="b">
        <f t="shared" si="305"/>
        <v>0</v>
      </c>
      <c r="AI112" s="276" t="b">
        <f t="shared" si="306"/>
        <v>0</v>
      </c>
      <c r="AJ112" s="276" t="b">
        <f t="shared" si="307"/>
        <v>0</v>
      </c>
      <c r="AK112" s="276" t="b">
        <f t="shared" si="308"/>
        <v>0</v>
      </c>
      <c r="AL112" s="276" t="b">
        <f t="shared" si="309"/>
        <v>0</v>
      </c>
      <c r="AM112" s="276" t="b">
        <f t="shared" si="310"/>
        <v>0</v>
      </c>
      <c r="AN112" s="276" t="b">
        <f t="shared" si="311"/>
        <v>0</v>
      </c>
      <c r="AO112" s="276" t="b">
        <f t="shared" si="312"/>
        <v>0</v>
      </c>
      <c r="AP112" s="276" t="b">
        <f t="shared" si="313"/>
        <v>0</v>
      </c>
      <c r="AQ112" s="276" t="b">
        <f t="shared" si="314"/>
        <v>0</v>
      </c>
      <c r="AR112" s="276" t="b">
        <f t="shared" si="315"/>
        <v>0</v>
      </c>
      <c r="AS112" s="276" t="b">
        <f t="shared" si="316"/>
        <v>0</v>
      </c>
      <c r="AT112" s="276" t="b">
        <f t="shared" si="317"/>
        <v>0</v>
      </c>
      <c r="AU112" s="276" t="b">
        <f t="shared" si="318"/>
        <v>0</v>
      </c>
      <c r="AV112" s="276" t="b">
        <f t="shared" si="319"/>
        <v>0</v>
      </c>
      <c r="AW112" s="276" t="b">
        <f t="shared" si="320"/>
        <v>0</v>
      </c>
      <c r="AX112" s="622" t="str">
        <f>IF(COUNTA(E112:F112:H112)&lt;3,"",(IF(AH112=TRUE,AH$3,IF(AI112=TRUE,AI$3,IF(AJ112=TRUE,AJ$3,IF(AK112=TRUE,AK$3,IF(AL112=TRUE,AL$3,IF(AM112=TRUE,AM$3,IF(AN112=TRUE,AN$3,IF(AO112=TRUE,AO$3,IF(AP112=TRUE,AP$3,IF(AQ112=TRUE,AQ$3,IF(AR112=TRUE,AR$3,IF(AS112=TRUE,AS$3,IF(AT112=TRUE,AT$3,IF(AU112=TRUE,AU$3,IF(AV112=TRUE,AV$3,IF(AW112=TRUE,AW$3,"Aucune"))))))))))))))))))</f>
        <v>Aucune</v>
      </c>
      <c r="AY112" s="579" t="b">
        <f t="shared" si="402"/>
        <v>0</v>
      </c>
      <c r="AZ112" s="276" t="b">
        <f t="shared" si="403"/>
        <v>0</v>
      </c>
      <c r="BA112" s="276" t="b">
        <f t="shared" si="404"/>
        <v>0</v>
      </c>
      <c r="BB112" s="156" t="str">
        <f>IF(COUNTA(E112:F112:H112)&lt;3,"",(IF(AY112=TRUE,$AY$3,IF(AZ112=TRUE,$AZ$3,IF(BA112=TRUE,$BA$3,"Aucune action requise")))))</f>
        <v>Aucune action requise</v>
      </c>
      <c r="BC112" s="276" t="b">
        <f t="shared" si="405"/>
        <v>0</v>
      </c>
      <c r="BD112" s="276" t="b">
        <f t="shared" si="406"/>
        <v>0</v>
      </c>
      <c r="BE112" s="276" t="b">
        <f t="shared" si="407"/>
        <v>0</v>
      </c>
      <c r="BF112" s="276" t="b">
        <f t="shared" si="408"/>
        <v>0</v>
      </c>
      <c r="BG112" s="156" t="str">
        <f>IF(COUNTA(E112:F112:H112)&lt;3,"",(IF(BC112=TRUE,$BC$3,IF(BD112=TRUE,$BD$3,IF(BE112=TRUE,$BE$3,IF(BF112=TRUE,$BF$3,"Aucun"))))))</f>
        <v>Aucun</v>
      </c>
      <c r="BH112" s="157">
        <f t="shared" si="409"/>
        <v>0</v>
      </c>
      <c r="BI112" s="157">
        <f>'ODD 11'!AX14</f>
        <v>0</v>
      </c>
      <c r="BJ112" s="61"/>
      <c r="BK112" s="312"/>
      <c r="BL112" s="660">
        <f t="shared" si="410"/>
        <v>0</v>
      </c>
      <c r="BM112" s="661">
        <f t="shared" si="411"/>
        <v>0</v>
      </c>
      <c r="BR112" s="234">
        <f t="shared" si="412"/>
        <v>1</v>
      </c>
      <c r="BS112" s="234">
        <f t="shared" si="413"/>
        <v>0</v>
      </c>
      <c r="BT112" s="234">
        <f t="shared" si="414"/>
        <v>0</v>
      </c>
      <c r="BU112" s="234">
        <f t="shared" si="415"/>
        <v>0</v>
      </c>
      <c r="BV112" s="234">
        <f t="shared" si="416"/>
        <v>0</v>
      </c>
      <c r="BW112" s="234">
        <f t="shared" si="417"/>
        <v>0</v>
      </c>
      <c r="BX112" s="234">
        <f t="shared" si="418"/>
        <v>0</v>
      </c>
      <c r="BY112" s="234">
        <f t="shared" si="419"/>
        <v>0</v>
      </c>
    </row>
    <row r="113" spans="1:77" ht="114" customHeight="1">
      <c r="B113" s="261" t="s">
        <v>269</v>
      </c>
      <c r="C113" s="159" t="s">
        <v>470</v>
      </c>
      <c r="D113" s="594">
        <f>'ODD 11'!D15</f>
        <v>0</v>
      </c>
      <c r="E113" s="172">
        <f>'ODD 11'!E15</f>
        <v>0</v>
      </c>
      <c r="F113" s="119">
        <f>'ODD 11'!F15</f>
        <v>0</v>
      </c>
      <c r="G113" s="119">
        <f>'ODD 11'!G15</f>
        <v>0</v>
      </c>
      <c r="H113" s="120">
        <f>'ODD 11'!H15</f>
        <v>0</v>
      </c>
      <c r="I113" s="120">
        <f>'ODD 11'!I15</f>
        <v>0</v>
      </c>
      <c r="J113" s="236">
        <f t="shared" si="420"/>
        <v>0</v>
      </c>
      <c r="K113" s="237">
        <f t="shared" si="398"/>
        <v>0</v>
      </c>
      <c r="L113" s="237" t="b">
        <f t="shared" si="421"/>
        <v>0</v>
      </c>
      <c r="M113" s="237" t="b">
        <f t="shared" si="422"/>
        <v>0</v>
      </c>
      <c r="N113" s="237" t="b">
        <f t="shared" si="423"/>
        <v>0</v>
      </c>
      <c r="O113" s="237" t="b">
        <f t="shared" si="424"/>
        <v>0</v>
      </c>
      <c r="P113" s="237" t="b">
        <f t="shared" si="425"/>
        <v>0</v>
      </c>
      <c r="Q113" s="237" t="b">
        <f t="shared" si="426"/>
        <v>0</v>
      </c>
      <c r="R113" s="237" t="b">
        <f t="shared" si="427"/>
        <v>0</v>
      </c>
      <c r="S113" s="238">
        <f t="shared" si="399"/>
        <v>0</v>
      </c>
      <c r="T113" s="239">
        <f t="shared" si="400"/>
        <v>0</v>
      </c>
      <c r="U113" s="240">
        <f t="shared" si="401"/>
        <v>0</v>
      </c>
      <c r="V113" s="237" t="b">
        <f t="shared" si="428"/>
        <v>0</v>
      </c>
      <c r="W113" s="237" t="b">
        <f t="shared" si="429"/>
        <v>0</v>
      </c>
      <c r="X113" s="237" t="b">
        <f t="shared" si="430"/>
        <v>0</v>
      </c>
      <c r="Y113" s="237" t="b">
        <f t="shared" si="431"/>
        <v>0</v>
      </c>
      <c r="Z113" s="634" t="b">
        <f t="shared" si="432"/>
        <v>1</v>
      </c>
      <c r="AA113" s="639" t="str">
        <f>IF(COUNTA(E113:F113:H113)&lt;3,"",(IF(V113=TRUE,$V$3,IF(W113=TRUE,$W$3,IF(X113=TRUE,$X$3,IF(Y113=TRUE,$Y$3,"Non"))))))</f>
        <v>Non</v>
      </c>
      <c r="AB113" s="237" t="b">
        <f t="shared" si="433"/>
        <v>0</v>
      </c>
      <c r="AC113" s="237" t="b">
        <f t="shared" si="434"/>
        <v>0</v>
      </c>
      <c r="AD113" s="237" t="b">
        <f t="shared" si="435"/>
        <v>0</v>
      </c>
      <c r="AE113" s="237" t="b">
        <f t="shared" si="436"/>
        <v>0</v>
      </c>
      <c r="AF113" s="237" t="b">
        <f t="shared" si="437"/>
        <v>0</v>
      </c>
      <c r="AG113" s="121" t="str">
        <f>IF(COUNTA(E113:F113:H113)&lt;3,"",(IF(AB113=TRUE,$AB$3,IF(AC113=TRUE,$AC$3,IF(AD113=TRUE,$AD$3,IF(AE113=TRUE,$AE$3,IF(AF113=TRUE,$AF$3,"Aucune")))))))</f>
        <v>Aucune</v>
      </c>
      <c r="AH113" s="237" t="b">
        <f t="shared" si="305"/>
        <v>0</v>
      </c>
      <c r="AI113" s="237" t="b">
        <f t="shared" si="306"/>
        <v>0</v>
      </c>
      <c r="AJ113" s="237" t="b">
        <f t="shared" si="307"/>
        <v>0</v>
      </c>
      <c r="AK113" s="237" t="b">
        <f t="shared" si="308"/>
        <v>0</v>
      </c>
      <c r="AL113" s="237" t="b">
        <f t="shared" si="309"/>
        <v>0</v>
      </c>
      <c r="AM113" s="237" t="b">
        <f t="shared" si="310"/>
        <v>0</v>
      </c>
      <c r="AN113" s="237" t="b">
        <f t="shared" si="311"/>
        <v>0</v>
      </c>
      <c r="AO113" s="237" t="b">
        <f t="shared" si="312"/>
        <v>0</v>
      </c>
      <c r="AP113" s="237" t="b">
        <f t="shared" si="313"/>
        <v>0</v>
      </c>
      <c r="AQ113" s="237" t="b">
        <f t="shared" si="314"/>
        <v>0</v>
      </c>
      <c r="AR113" s="237" t="b">
        <f t="shared" si="315"/>
        <v>0</v>
      </c>
      <c r="AS113" s="237" t="b">
        <f t="shared" si="316"/>
        <v>0</v>
      </c>
      <c r="AT113" s="237" t="b">
        <f t="shared" si="317"/>
        <v>0</v>
      </c>
      <c r="AU113" s="237" t="b">
        <f t="shared" si="318"/>
        <v>0</v>
      </c>
      <c r="AV113" s="237" t="b">
        <f t="shared" si="319"/>
        <v>0</v>
      </c>
      <c r="AW113" s="237" t="b">
        <f t="shared" si="320"/>
        <v>0</v>
      </c>
      <c r="AX113" s="623" t="str">
        <f>IF(COUNTA(E113:F113:H113)&lt;3,"",(IF(AH113=TRUE,AH$3,IF(AI113=TRUE,AI$3,IF(AJ113=TRUE,AJ$3,IF(AK113=TRUE,AK$3,IF(AL113=TRUE,AL$3,IF(AM113=TRUE,AM$3,IF(AN113=TRUE,AN$3,IF(AO113=TRUE,AO$3,IF(AP113=TRUE,AP$3,IF(AQ113=TRUE,AQ$3,IF(AR113=TRUE,AR$3,IF(AS113=TRUE,AS$3,IF(AT113=TRUE,AT$3,IF(AU113=TRUE,AU$3,IF(AV113=TRUE,AV$3,IF(AW113=TRUE,AW$3,"Aucune"))))))))))))))))))</f>
        <v>Aucune</v>
      </c>
      <c r="AY113" s="551" t="b">
        <f t="shared" si="402"/>
        <v>0</v>
      </c>
      <c r="AZ113" s="237" t="b">
        <f t="shared" si="403"/>
        <v>0</v>
      </c>
      <c r="BA113" s="237" t="b">
        <f t="shared" si="404"/>
        <v>0</v>
      </c>
      <c r="BB113" s="121" t="str">
        <f>IF(COUNTA(E113:F113:H113)&lt;3,"",(IF(AY113=TRUE,$AY$3,IF(AZ113=TRUE,$AZ$3,IF(BA113=TRUE,$BA$3,"Aucune action requise")))))</f>
        <v>Aucune action requise</v>
      </c>
      <c r="BC113" s="237" t="b">
        <f t="shared" si="405"/>
        <v>0</v>
      </c>
      <c r="BD113" s="237" t="b">
        <f t="shared" si="406"/>
        <v>0</v>
      </c>
      <c r="BE113" s="237" t="b">
        <f t="shared" si="407"/>
        <v>0</v>
      </c>
      <c r="BF113" s="237" t="b">
        <f t="shared" si="408"/>
        <v>0</v>
      </c>
      <c r="BG113" s="121" t="str">
        <f>IF(COUNTA(E113:F113:H113)&lt;3,"",(IF(BC113=TRUE,$BC$3,IF(BD113=TRUE,$BD$3,IF(BE113=TRUE,$BE$3,IF(BF113=TRUE,$BF$3,"Aucun"))))))</f>
        <v>Aucun</v>
      </c>
      <c r="BH113" s="122">
        <f t="shared" si="409"/>
        <v>0</v>
      </c>
      <c r="BI113" s="122">
        <f>'ODD 11'!AX15</f>
        <v>0</v>
      </c>
      <c r="BJ113" s="34"/>
      <c r="BK113" s="306"/>
      <c r="BL113" s="662">
        <f t="shared" si="410"/>
        <v>0</v>
      </c>
      <c r="BM113" s="663">
        <f t="shared" si="411"/>
        <v>0</v>
      </c>
      <c r="BR113" s="234">
        <f t="shared" si="412"/>
        <v>1</v>
      </c>
      <c r="BS113" s="234">
        <f t="shared" si="413"/>
        <v>0</v>
      </c>
      <c r="BT113" s="234">
        <f t="shared" si="414"/>
        <v>0</v>
      </c>
      <c r="BU113" s="234">
        <f t="shared" si="415"/>
        <v>0</v>
      </c>
      <c r="BV113" s="234">
        <f t="shared" si="416"/>
        <v>0</v>
      </c>
      <c r="BW113" s="234">
        <f t="shared" si="417"/>
        <v>0</v>
      </c>
      <c r="BX113" s="234">
        <f t="shared" si="418"/>
        <v>0</v>
      </c>
      <c r="BY113" s="234">
        <f t="shared" si="419"/>
        <v>0</v>
      </c>
    </row>
    <row r="114" spans="1:77" ht="114" customHeight="1" thickBot="1">
      <c r="B114" s="286" t="s">
        <v>271</v>
      </c>
      <c r="C114" s="316" t="s">
        <v>272</v>
      </c>
      <c r="D114" s="596">
        <f>'ODD 11'!D16</f>
        <v>0</v>
      </c>
      <c r="E114" s="188">
        <f>'ODD 11'!E16</f>
        <v>0</v>
      </c>
      <c r="F114" s="189">
        <f>'ODD 11'!F16</f>
        <v>0</v>
      </c>
      <c r="G114" s="189">
        <f>'ODD 11'!G16</f>
        <v>0</v>
      </c>
      <c r="H114" s="190">
        <f>'ODD 11'!H16</f>
        <v>0</v>
      </c>
      <c r="I114" s="190">
        <f>'ODD 11'!I16</f>
        <v>0</v>
      </c>
      <c r="J114" s="292">
        <f t="shared" si="420"/>
        <v>0</v>
      </c>
      <c r="K114" s="293">
        <f t="shared" si="398"/>
        <v>0</v>
      </c>
      <c r="L114" s="293" t="b">
        <f t="shared" si="421"/>
        <v>0</v>
      </c>
      <c r="M114" s="293" t="b">
        <f t="shared" si="422"/>
        <v>0</v>
      </c>
      <c r="N114" s="293" t="b">
        <f t="shared" si="423"/>
        <v>0</v>
      </c>
      <c r="O114" s="293" t="b">
        <f t="shared" si="424"/>
        <v>0</v>
      </c>
      <c r="P114" s="293" t="b">
        <f t="shared" si="425"/>
        <v>0</v>
      </c>
      <c r="Q114" s="293" t="b">
        <f t="shared" si="426"/>
        <v>0</v>
      </c>
      <c r="R114" s="293" t="b">
        <f t="shared" si="427"/>
        <v>0</v>
      </c>
      <c r="S114" s="294">
        <f t="shared" si="399"/>
        <v>0</v>
      </c>
      <c r="T114" s="295">
        <f t="shared" si="400"/>
        <v>0</v>
      </c>
      <c r="U114" s="296">
        <f t="shared" si="401"/>
        <v>0</v>
      </c>
      <c r="V114" s="293" t="b">
        <f t="shared" si="428"/>
        <v>0</v>
      </c>
      <c r="W114" s="293" t="b">
        <f t="shared" si="429"/>
        <v>0</v>
      </c>
      <c r="X114" s="293" t="b">
        <f t="shared" si="430"/>
        <v>0</v>
      </c>
      <c r="Y114" s="293" t="b">
        <f t="shared" si="431"/>
        <v>0</v>
      </c>
      <c r="Z114" s="651" t="b">
        <f t="shared" si="432"/>
        <v>1</v>
      </c>
      <c r="AA114" s="652" t="str">
        <f>IF(COUNTA(E114:F114:H114)&lt;3,"",(IF(V114=TRUE,$V$3,IF(W114=TRUE,$W$3,IF(X114=TRUE,$X$3,IF(Y114=TRUE,$Y$3,"Non"))))))</f>
        <v>Non</v>
      </c>
      <c r="AB114" s="293" t="b">
        <f t="shared" si="433"/>
        <v>0</v>
      </c>
      <c r="AC114" s="293" t="b">
        <f t="shared" si="434"/>
        <v>0</v>
      </c>
      <c r="AD114" s="293" t="b">
        <f t="shared" si="435"/>
        <v>0</v>
      </c>
      <c r="AE114" s="293" t="b">
        <f t="shared" si="436"/>
        <v>0</v>
      </c>
      <c r="AF114" s="293" t="b">
        <f t="shared" si="437"/>
        <v>0</v>
      </c>
      <c r="AG114" s="191" t="str">
        <f>IF(COUNTA(E114:F114:H114)&lt;3,"",(IF(AB114=TRUE,$AB$3,IF(AC114=TRUE,$AC$3,IF(AD114=TRUE,$AD$3,IF(AE114=TRUE,$AE$3,IF(AF114=TRUE,$AF$3,"Aucune")))))))</f>
        <v>Aucune</v>
      </c>
      <c r="AH114" s="293" t="b">
        <f t="shared" si="305"/>
        <v>0</v>
      </c>
      <c r="AI114" s="293" t="b">
        <f t="shared" si="306"/>
        <v>0</v>
      </c>
      <c r="AJ114" s="293" t="b">
        <f t="shared" si="307"/>
        <v>0</v>
      </c>
      <c r="AK114" s="293" t="b">
        <f t="shared" si="308"/>
        <v>0</v>
      </c>
      <c r="AL114" s="293" t="b">
        <f t="shared" si="309"/>
        <v>0</v>
      </c>
      <c r="AM114" s="293" t="b">
        <f t="shared" si="310"/>
        <v>0</v>
      </c>
      <c r="AN114" s="293" t="b">
        <f t="shared" si="311"/>
        <v>0</v>
      </c>
      <c r="AO114" s="293" t="b">
        <f t="shared" si="312"/>
        <v>0</v>
      </c>
      <c r="AP114" s="293" t="b">
        <f t="shared" si="313"/>
        <v>0</v>
      </c>
      <c r="AQ114" s="293" t="b">
        <f t="shared" si="314"/>
        <v>0</v>
      </c>
      <c r="AR114" s="293" t="b">
        <f t="shared" si="315"/>
        <v>0</v>
      </c>
      <c r="AS114" s="293" t="b">
        <f t="shared" si="316"/>
        <v>0</v>
      </c>
      <c r="AT114" s="293" t="b">
        <f t="shared" si="317"/>
        <v>0</v>
      </c>
      <c r="AU114" s="293" t="b">
        <f t="shared" si="318"/>
        <v>0</v>
      </c>
      <c r="AV114" s="293" t="b">
        <f t="shared" si="319"/>
        <v>0</v>
      </c>
      <c r="AW114" s="293" t="b">
        <f t="shared" si="320"/>
        <v>0</v>
      </c>
      <c r="AX114" s="707" t="str">
        <f>IF(COUNTA(E114:F114:H114)&lt;3,"",(IF(AH114=TRUE,AH$3,IF(AI114=TRUE,AI$3,IF(AJ114=TRUE,AJ$3,IF(AK114=TRUE,AK$3,IF(AL114=TRUE,AL$3,IF(AM114=TRUE,AM$3,IF(AN114=TRUE,AN$3,IF(AO114=TRUE,AO$3,IF(AP114=TRUE,AP$3,IF(AQ114=TRUE,AQ$3,IF(AR114=TRUE,AR$3,IF(AS114=TRUE,AS$3,IF(AT114=TRUE,AT$3,IF(AU114=TRUE,AU$3,IF(AV114=TRUE,AV$3,IF(AW114=TRUE,AW$3,"Aucune"))))))))))))))))))</f>
        <v>Aucune</v>
      </c>
      <c r="AY114" s="580" t="b">
        <f t="shared" si="402"/>
        <v>0</v>
      </c>
      <c r="AZ114" s="288" t="b">
        <f t="shared" si="403"/>
        <v>0</v>
      </c>
      <c r="BA114" s="288" t="b">
        <f t="shared" si="404"/>
        <v>0</v>
      </c>
      <c r="BB114" s="179" t="str">
        <f>IF(COUNTA(E114:F114:H114)&lt;3,"",(IF(AY114=TRUE,$AY$3,IF(AZ114=TRUE,$AZ$3,IF(BA114=TRUE,$BA$3,"Aucune action requise")))))</f>
        <v>Aucune action requise</v>
      </c>
      <c r="BC114" s="288" t="b">
        <f t="shared" si="405"/>
        <v>0</v>
      </c>
      <c r="BD114" s="288" t="b">
        <f t="shared" si="406"/>
        <v>0</v>
      </c>
      <c r="BE114" s="288" t="b">
        <f t="shared" si="407"/>
        <v>0</v>
      </c>
      <c r="BF114" s="288" t="b">
        <f t="shared" si="408"/>
        <v>0</v>
      </c>
      <c r="BG114" s="179" t="str">
        <f>IF(COUNTA(E114:F114:H114)&lt;3,"",(IF(BC114=TRUE,$BC$3,IF(BD114=TRUE,$BD$3,IF(BE114=TRUE,$BE$3,IF(BF114=TRUE,$BF$3,"Aucun"))))))</f>
        <v>Aucun</v>
      </c>
      <c r="BH114" s="180">
        <f t="shared" si="409"/>
        <v>0</v>
      </c>
      <c r="BI114" s="180">
        <f>'ODD 11'!AX16</f>
        <v>0</v>
      </c>
      <c r="BJ114" s="73"/>
      <c r="BK114" s="314"/>
      <c r="BL114" s="680">
        <f t="shared" si="410"/>
        <v>0</v>
      </c>
      <c r="BM114" s="681">
        <f t="shared" si="411"/>
        <v>0</v>
      </c>
      <c r="BR114" s="234">
        <f t="shared" si="412"/>
        <v>1</v>
      </c>
      <c r="BS114" s="234">
        <f t="shared" si="413"/>
        <v>0</v>
      </c>
      <c r="BT114" s="234">
        <f t="shared" si="414"/>
        <v>0</v>
      </c>
      <c r="BU114" s="234">
        <f t="shared" si="415"/>
        <v>0</v>
      </c>
      <c r="BV114" s="234">
        <f t="shared" si="416"/>
        <v>0</v>
      </c>
      <c r="BW114" s="234">
        <f t="shared" si="417"/>
        <v>0</v>
      </c>
      <c r="BX114" s="234">
        <f t="shared" si="418"/>
        <v>0</v>
      </c>
      <c r="BY114" s="234">
        <f t="shared" si="419"/>
        <v>0</v>
      </c>
    </row>
    <row r="115" spans="1:77" s="224" customFormat="1" ht="30.75" customHeight="1" thickBot="1">
      <c r="A115" s="223"/>
      <c r="B115" s="770" t="str">
        <f>'ODD 12'!B2:C2</f>
        <v xml:space="preserve">ODD 12  -   Établir des modes de consommation et de production durables </v>
      </c>
      <c r="C115" s="771"/>
      <c r="D115" s="771"/>
      <c r="E115" s="771"/>
      <c r="F115" s="771"/>
      <c r="G115" s="771"/>
      <c r="H115" s="771"/>
      <c r="I115" s="771"/>
      <c r="J115" s="771"/>
      <c r="K115" s="771"/>
      <c r="L115" s="771"/>
      <c r="M115" s="771"/>
      <c r="N115" s="771"/>
      <c r="O115" s="771"/>
      <c r="P115" s="771"/>
      <c r="Q115" s="771"/>
      <c r="R115" s="771"/>
      <c r="S115" s="771"/>
      <c r="T115" s="771"/>
      <c r="U115" s="771"/>
      <c r="V115" s="771"/>
      <c r="W115" s="771"/>
      <c r="X115" s="771"/>
      <c r="Y115" s="771"/>
      <c r="Z115" s="771"/>
      <c r="AA115" s="771"/>
      <c r="AB115" s="771"/>
      <c r="AC115" s="771"/>
      <c r="AD115" s="771"/>
      <c r="AE115" s="771"/>
      <c r="AF115" s="771"/>
      <c r="AG115" s="771"/>
      <c r="AH115" s="771"/>
      <c r="AI115" s="771"/>
      <c r="AJ115" s="771"/>
      <c r="AK115" s="771"/>
      <c r="AL115" s="771"/>
      <c r="AM115" s="771"/>
      <c r="AN115" s="771"/>
      <c r="AO115" s="771"/>
      <c r="AP115" s="771"/>
      <c r="AQ115" s="771"/>
      <c r="AR115" s="771"/>
      <c r="AS115" s="771"/>
      <c r="AT115" s="771"/>
      <c r="AU115" s="771"/>
      <c r="AV115" s="771"/>
      <c r="AW115" s="771"/>
      <c r="AX115" s="771"/>
      <c r="AY115" s="771"/>
      <c r="AZ115" s="771"/>
      <c r="BA115" s="771"/>
      <c r="BB115" s="771"/>
      <c r="BC115" s="771"/>
      <c r="BD115" s="771"/>
      <c r="BE115" s="771"/>
      <c r="BF115" s="771"/>
      <c r="BG115" s="771"/>
      <c r="BH115" s="771"/>
      <c r="BI115" s="771"/>
      <c r="BJ115" s="771"/>
      <c r="BK115" s="771"/>
      <c r="BL115" s="771"/>
      <c r="BM115" s="774"/>
      <c r="BO115" s="224" t="str">
        <f>B115</f>
        <v xml:space="preserve">ODD 12  -   Établir des modes de consommation et de production durables </v>
      </c>
      <c r="BP115" s="224">
        <v>11</v>
      </c>
      <c r="BQ115" s="224">
        <f>BP115-BR115</f>
        <v>0</v>
      </c>
      <c r="BR115" s="225">
        <f>SUM(BR116:BR126)</f>
        <v>11</v>
      </c>
      <c r="BS115" s="225">
        <f t="shared" ref="BS115:BY115" si="438">SUM(BS116:BS126)</f>
        <v>0</v>
      </c>
      <c r="BT115" s="225">
        <f t="shared" si="438"/>
        <v>0</v>
      </c>
      <c r="BU115" s="225">
        <f t="shared" si="438"/>
        <v>0</v>
      </c>
      <c r="BV115" s="225">
        <f t="shared" si="438"/>
        <v>0</v>
      </c>
      <c r="BW115" s="225">
        <f t="shared" si="438"/>
        <v>0</v>
      </c>
      <c r="BX115" s="225">
        <f t="shared" si="438"/>
        <v>0</v>
      </c>
      <c r="BY115" s="225">
        <f t="shared" si="438"/>
        <v>0</v>
      </c>
    </row>
    <row r="116" spans="1:77" s="233" customFormat="1" ht="114" customHeight="1">
      <c r="A116" s="226"/>
      <c r="B116" s="318" t="s">
        <v>275</v>
      </c>
      <c r="C116" s="342" t="s">
        <v>276</v>
      </c>
      <c r="D116" s="601">
        <f>'ODD 12'!D7</f>
        <v>0</v>
      </c>
      <c r="E116" s="195">
        <f>'ODD 12'!E7</f>
        <v>0</v>
      </c>
      <c r="F116" s="132">
        <f>'ODD 12'!F7</f>
        <v>0</v>
      </c>
      <c r="G116" s="132">
        <f>'ODD 12'!G7</f>
        <v>0</v>
      </c>
      <c r="H116" s="133">
        <f>'ODD 12'!H7</f>
        <v>0</v>
      </c>
      <c r="I116" s="133">
        <f>'ODD 12'!I7</f>
        <v>0</v>
      </c>
      <c r="J116" s="249">
        <f t="shared" si="420"/>
        <v>0</v>
      </c>
      <c r="K116" s="250">
        <f t="shared" ref="K116:K126" si="439">E116*10+F116</f>
        <v>0</v>
      </c>
      <c r="L116" s="250" t="b">
        <f t="shared" si="421"/>
        <v>0</v>
      </c>
      <c r="M116" s="250" t="b">
        <f t="shared" si="422"/>
        <v>0</v>
      </c>
      <c r="N116" s="250" t="b">
        <f t="shared" si="423"/>
        <v>0</v>
      </c>
      <c r="O116" s="250" t="b">
        <f t="shared" si="424"/>
        <v>0</v>
      </c>
      <c r="P116" s="250" t="b">
        <f t="shared" si="425"/>
        <v>0</v>
      </c>
      <c r="Q116" s="250" t="b">
        <f t="shared" si="426"/>
        <v>0</v>
      </c>
      <c r="R116" s="250" t="b">
        <f t="shared" si="427"/>
        <v>0</v>
      </c>
      <c r="S116" s="251">
        <f t="shared" ref="S116:S126" si="440">IF(COUNTA(E116:F116)&lt;2,"",(IF(L116=TRUE,$L$3,IF(M116=TRUE,$M$3,IF(N116=TRUE,$N$3,IF(O116=TRUE,$O$3,IF(P116=TRUE,$P$3,IF(Q116=TRUE,$Q$3,IF(R116=TRUE,$R$3,0)))))))))</f>
        <v>0</v>
      </c>
      <c r="T116" s="252">
        <f t="shared" ref="T116:T126" si="441">IF(COUNTA(E116:F116)&lt;2,"",(IF(L116=TRUE,6,IF(M116=TRUE,5,IF(N116=TRUE,4,IF(O116=TRUE,3,IF(P116=TRUE,2,IF(Q116=TRUE,1,IF(R116=TRUE,0,0)))))))))</f>
        <v>0</v>
      </c>
      <c r="U116" s="253">
        <f t="shared" ref="U116:U126" si="442">T116*10+H116</f>
        <v>0</v>
      </c>
      <c r="V116" s="250" t="b">
        <f t="shared" si="428"/>
        <v>0</v>
      </c>
      <c r="W116" s="250" t="b">
        <f t="shared" si="429"/>
        <v>0</v>
      </c>
      <c r="X116" s="250" t="b">
        <f t="shared" si="430"/>
        <v>0</v>
      </c>
      <c r="Y116" s="250" t="b">
        <f t="shared" si="431"/>
        <v>0</v>
      </c>
      <c r="Z116" s="636" t="b">
        <f t="shared" si="432"/>
        <v>1</v>
      </c>
      <c r="AA116" s="641" t="str">
        <f>IF(COUNTA(E116:F116:H116)&lt;3,"",(IF(V116=TRUE,$V$3,IF(W116=TRUE,$W$3,IF(X116=TRUE,$X$3,IF(Y116=TRUE,$Y$3,"Non"))))))</f>
        <v>Non</v>
      </c>
      <c r="AB116" s="250" t="b">
        <f t="shared" si="433"/>
        <v>0</v>
      </c>
      <c r="AC116" s="250" t="b">
        <f t="shared" si="434"/>
        <v>0</v>
      </c>
      <c r="AD116" s="250" t="b">
        <f t="shared" si="435"/>
        <v>0</v>
      </c>
      <c r="AE116" s="250" t="b">
        <f t="shared" si="436"/>
        <v>0</v>
      </c>
      <c r="AF116" s="250" t="b">
        <f t="shared" si="437"/>
        <v>0</v>
      </c>
      <c r="AG116" s="134" t="str">
        <f>IF(COUNTA(E116:F116:H116)&lt;3,"",(IF(AB116=TRUE,$AB$3,IF(AC116=TRUE,$AC$3,IF(AD116=TRUE,$AD$3,IF(AE116=TRUE,$AE$3,IF(AF116=TRUE,$AF$3,"Aucune")))))))</f>
        <v>Aucune</v>
      </c>
      <c r="AH116" s="237" t="b">
        <f t="shared" si="305"/>
        <v>0</v>
      </c>
      <c r="AI116" s="237" t="b">
        <f t="shared" si="306"/>
        <v>0</v>
      </c>
      <c r="AJ116" s="237" t="b">
        <f t="shared" si="307"/>
        <v>0</v>
      </c>
      <c r="AK116" s="237" t="b">
        <f t="shared" si="308"/>
        <v>0</v>
      </c>
      <c r="AL116" s="237" t="b">
        <f t="shared" si="309"/>
        <v>0</v>
      </c>
      <c r="AM116" s="237" t="b">
        <f t="shared" si="310"/>
        <v>0</v>
      </c>
      <c r="AN116" s="237" t="b">
        <f t="shared" si="311"/>
        <v>0</v>
      </c>
      <c r="AO116" s="237" t="b">
        <f t="shared" si="312"/>
        <v>0</v>
      </c>
      <c r="AP116" s="237" t="b">
        <f t="shared" si="313"/>
        <v>0</v>
      </c>
      <c r="AQ116" s="237" t="b">
        <f t="shared" si="314"/>
        <v>0</v>
      </c>
      <c r="AR116" s="237" t="b">
        <f t="shared" si="315"/>
        <v>0</v>
      </c>
      <c r="AS116" s="237" t="b">
        <f t="shared" si="316"/>
        <v>0</v>
      </c>
      <c r="AT116" s="237" t="b">
        <f t="shared" si="317"/>
        <v>0</v>
      </c>
      <c r="AU116" s="237" t="b">
        <f t="shared" si="318"/>
        <v>0</v>
      </c>
      <c r="AV116" s="237" t="b">
        <f t="shared" si="319"/>
        <v>0</v>
      </c>
      <c r="AW116" s="237" t="b">
        <f t="shared" si="320"/>
        <v>0</v>
      </c>
      <c r="AX116" s="567" t="str">
        <f>IF(COUNTA(E116:F116:H116)&lt;3,"",(IF(AH116=TRUE,AH$3,IF(AI116=TRUE,AI$3,IF(AJ116=TRUE,AJ$3,IF(AK116=TRUE,AK$3,IF(AL116=TRUE,AL$3,IF(AM116=TRUE,AM$3,IF(AN116=TRUE,AN$3,IF(AO116=TRUE,AO$3,IF(AP116=TRUE,AP$3,IF(AQ116=TRUE,AQ$3,IF(AR116=TRUE,AR$3,IF(AS116=TRUE,AS$3,IF(AT116=TRUE,AT$3,IF(AU116=TRUE,AU$3,IF(AV116=TRUE,AV$3,IF(AW116=TRUE,AW$3,"Aucune"))))))))))))))))))</f>
        <v>Aucune</v>
      </c>
      <c r="AY116" s="605" t="b">
        <f t="shared" ref="AY116:AY126" si="443">OR(U116=61,U116=62,U116=63,U116=51,U116=52,U116=53)</f>
        <v>0</v>
      </c>
      <c r="AZ116" s="324" t="b">
        <f t="shared" ref="AZ116:AZ126" si="444">OR(U116=41,U116=42,U116=43,U116=31,U116=32,U116=33)</f>
        <v>0</v>
      </c>
      <c r="BA116" s="324" t="b">
        <f t="shared" ref="BA116:BA126" si="445">OR(U116=21,U116=22,U116=23,U116=11,U116=12,U116=13)</f>
        <v>0</v>
      </c>
      <c r="BB116" s="328" t="str">
        <f>IF(COUNTA(E116:F116:H116)&lt;3,"",(IF(AY116=TRUE,$AY$3,IF(AZ116=TRUE,$AZ$3,IF(BA116=TRUE,$BA$3,"Aucune action requise")))))</f>
        <v>Aucune action requise</v>
      </c>
      <c r="BC116" s="324" t="b">
        <f t="shared" ref="BC116:BC126" si="446">OR(U116=61,U116=51,U116=41,U116=31,U116=21)</f>
        <v>0</v>
      </c>
      <c r="BD116" s="324" t="b">
        <f t="shared" ref="BD116:BD126" si="447">OR(U116=62,U116=52,U116=42,U116=32,U116=22,U116=63,U116=53)</f>
        <v>0</v>
      </c>
      <c r="BE116" s="324" t="b">
        <f t="shared" ref="BE116:BE126" si="448">OR(U116=43,U116=33,U116=23,U116=34,U116=24)</f>
        <v>0</v>
      </c>
      <c r="BF116" s="324" t="b">
        <f t="shared" ref="BF116:BF126" si="449">OR(U116=64,U116=54,U116=44)</f>
        <v>0</v>
      </c>
      <c r="BG116" s="328" t="str">
        <f>IF(COUNTA(E116:F116:H116)&lt;3,"",(IF(BC116=TRUE,$BC$3,IF(BD116=TRUE,$BD$3,IF(BE116=TRUE,$BE$3,IF(BF116=TRUE,$BF$3,"Aucun"))))))</f>
        <v>Aucun</v>
      </c>
      <c r="BH116" s="329">
        <f t="shared" ref="BH116:BH126" si="450">G116</f>
        <v>0</v>
      </c>
      <c r="BI116" s="329">
        <f>'ODD 12'!AX7</f>
        <v>0</v>
      </c>
      <c r="BJ116" s="330"/>
      <c r="BK116" s="331"/>
      <c r="BL116" s="666">
        <f t="shared" ref="BL116:BL126" si="451">I116</f>
        <v>0</v>
      </c>
      <c r="BM116" s="667">
        <f t="shared" ref="BM116:BM126" si="452">D116</f>
        <v>0</v>
      </c>
      <c r="BR116" s="234">
        <f t="shared" ref="BR116:BR126" si="453">IF(K116=0,1,0)</f>
        <v>1</v>
      </c>
      <c r="BS116" s="234">
        <f t="shared" ref="BS116:BS126" si="454">IF(L116=TRUE,1,0)</f>
        <v>0</v>
      </c>
      <c r="BT116" s="234">
        <f t="shared" ref="BT116:BT126" si="455">IF(M116=TRUE,1,0)</f>
        <v>0</v>
      </c>
      <c r="BU116" s="234">
        <f t="shared" ref="BU116:BU126" si="456">IF(N116=TRUE,1,0)</f>
        <v>0</v>
      </c>
      <c r="BV116" s="234">
        <f t="shared" ref="BV116:BV126" si="457">IF(O116=TRUE,1,0)</f>
        <v>0</v>
      </c>
      <c r="BW116" s="234">
        <f t="shared" ref="BW116:BW126" si="458">IF(P116=TRUE,1,0)</f>
        <v>0</v>
      </c>
      <c r="BX116" s="234">
        <f t="shared" ref="BX116:BX126" si="459">IF(Q116=TRUE,1,0)</f>
        <v>0</v>
      </c>
      <c r="BY116" s="234">
        <f t="shared" ref="BY116:BY126" si="460">IF(R116=TRUE,1,0)</f>
        <v>0</v>
      </c>
    </row>
    <row r="117" spans="1:77" s="233" customFormat="1" ht="114" customHeight="1">
      <c r="A117" s="226"/>
      <c r="B117" s="261" t="s">
        <v>277</v>
      </c>
      <c r="C117" s="159" t="s">
        <v>278</v>
      </c>
      <c r="D117" s="594">
        <f>'ODD 12'!D8</f>
        <v>0</v>
      </c>
      <c r="E117" s="172">
        <f>'ODD 12'!E8</f>
        <v>0</v>
      </c>
      <c r="F117" s="119">
        <f>'ODD 12'!F8</f>
        <v>0</v>
      </c>
      <c r="G117" s="119">
        <f>'ODD 12'!G8</f>
        <v>0</v>
      </c>
      <c r="H117" s="120">
        <f>'ODD 12'!H8</f>
        <v>0</v>
      </c>
      <c r="I117" s="120">
        <f>'ODD 12'!I8</f>
        <v>0</v>
      </c>
      <c r="J117" s="236">
        <f t="shared" si="420"/>
        <v>0</v>
      </c>
      <c r="K117" s="237">
        <f t="shared" si="439"/>
        <v>0</v>
      </c>
      <c r="L117" s="237" t="b">
        <f t="shared" si="421"/>
        <v>0</v>
      </c>
      <c r="M117" s="237" t="b">
        <f t="shared" si="422"/>
        <v>0</v>
      </c>
      <c r="N117" s="237" t="b">
        <f t="shared" si="423"/>
        <v>0</v>
      </c>
      <c r="O117" s="237" t="b">
        <f t="shared" si="424"/>
        <v>0</v>
      </c>
      <c r="P117" s="237" t="b">
        <f t="shared" si="425"/>
        <v>0</v>
      </c>
      <c r="Q117" s="237" t="b">
        <f t="shared" si="426"/>
        <v>0</v>
      </c>
      <c r="R117" s="237" t="b">
        <f t="shared" si="427"/>
        <v>0</v>
      </c>
      <c r="S117" s="238">
        <f t="shared" si="440"/>
        <v>0</v>
      </c>
      <c r="T117" s="239">
        <f t="shared" si="441"/>
        <v>0</v>
      </c>
      <c r="U117" s="240">
        <f t="shared" si="442"/>
        <v>0</v>
      </c>
      <c r="V117" s="237" t="b">
        <f t="shared" si="428"/>
        <v>0</v>
      </c>
      <c r="W117" s="237" t="b">
        <f t="shared" si="429"/>
        <v>0</v>
      </c>
      <c r="X117" s="237" t="b">
        <f t="shared" si="430"/>
        <v>0</v>
      </c>
      <c r="Y117" s="237" t="b">
        <f t="shared" si="431"/>
        <v>0</v>
      </c>
      <c r="Z117" s="634" t="b">
        <f t="shared" si="432"/>
        <v>1</v>
      </c>
      <c r="AA117" s="639" t="str">
        <f>IF(COUNTA(E117:F117:H117)&lt;3,"",(IF(V117=TRUE,$V$3,IF(W117=TRUE,$W$3,IF(X117=TRUE,$X$3,IF(Y117=TRUE,$Y$3,"Non"))))))</f>
        <v>Non</v>
      </c>
      <c r="AB117" s="237" t="b">
        <f t="shared" si="433"/>
        <v>0</v>
      </c>
      <c r="AC117" s="237" t="b">
        <f t="shared" si="434"/>
        <v>0</v>
      </c>
      <c r="AD117" s="237" t="b">
        <f t="shared" si="435"/>
        <v>0</v>
      </c>
      <c r="AE117" s="237" t="b">
        <f t="shared" si="436"/>
        <v>0</v>
      </c>
      <c r="AF117" s="237" t="b">
        <f t="shared" si="437"/>
        <v>0</v>
      </c>
      <c r="AG117" s="121" t="str">
        <f>IF(COUNTA(E117:F117:H117)&lt;3,"",(IF(AB117=TRUE,$AB$3,IF(AC117=TRUE,$AC$3,IF(AD117=TRUE,$AD$3,IF(AE117=TRUE,$AE$3,IF(AF117=TRUE,$AF$3,"Aucune")))))))</f>
        <v>Aucune</v>
      </c>
      <c r="AH117" s="237" t="b">
        <f t="shared" si="305"/>
        <v>0</v>
      </c>
      <c r="AI117" s="237" t="b">
        <f t="shared" si="306"/>
        <v>0</v>
      </c>
      <c r="AJ117" s="237" t="b">
        <f t="shared" si="307"/>
        <v>0</v>
      </c>
      <c r="AK117" s="237" t="b">
        <f t="shared" si="308"/>
        <v>0</v>
      </c>
      <c r="AL117" s="237" t="b">
        <f t="shared" si="309"/>
        <v>0</v>
      </c>
      <c r="AM117" s="237" t="b">
        <f t="shared" si="310"/>
        <v>0</v>
      </c>
      <c r="AN117" s="237" t="b">
        <f t="shared" si="311"/>
        <v>0</v>
      </c>
      <c r="AO117" s="237" t="b">
        <f t="shared" si="312"/>
        <v>0</v>
      </c>
      <c r="AP117" s="237" t="b">
        <f t="shared" si="313"/>
        <v>0</v>
      </c>
      <c r="AQ117" s="237" t="b">
        <f t="shared" si="314"/>
        <v>0</v>
      </c>
      <c r="AR117" s="237" t="b">
        <f t="shared" si="315"/>
        <v>0</v>
      </c>
      <c r="AS117" s="237" t="b">
        <f t="shared" si="316"/>
        <v>0</v>
      </c>
      <c r="AT117" s="237" t="b">
        <f t="shared" si="317"/>
        <v>0</v>
      </c>
      <c r="AU117" s="237" t="b">
        <f t="shared" si="318"/>
        <v>0</v>
      </c>
      <c r="AV117" s="237" t="b">
        <f t="shared" si="319"/>
        <v>0</v>
      </c>
      <c r="AW117" s="237" t="b">
        <f t="shared" si="320"/>
        <v>0</v>
      </c>
      <c r="AX117" s="623" t="str">
        <f>IF(COUNTA(E117:F117:H117)&lt;3,"",(IF(AH117=TRUE,AH$3,IF(AI117=TRUE,AI$3,IF(AJ117=TRUE,AJ$3,IF(AK117=TRUE,AK$3,IF(AL117=TRUE,AL$3,IF(AM117=TRUE,AM$3,IF(AN117=TRUE,AN$3,IF(AO117=TRUE,AO$3,IF(AP117=TRUE,AP$3,IF(AQ117=TRUE,AQ$3,IF(AR117=TRUE,AR$3,IF(AS117=TRUE,AS$3,IF(AT117=TRUE,AT$3,IF(AU117=TRUE,AU$3,IF(AV117=TRUE,AV$3,IF(AW117=TRUE,AW$3,"Aucune"))))))))))))))))))</f>
        <v>Aucune</v>
      </c>
      <c r="AY117" s="551" t="b">
        <f t="shared" si="443"/>
        <v>0</v>
      </c>
      <c r="AZ117" s="237" t="b">
        <f t="shared" si="444"/>
        <v>0</v>
      </c>
      <c r="BA117" s="237" t="b">
        <f t="shared" si="445"/>
        <v>0</v>
      </c>
      <c r="BB117" s="121" t="str">
        <f>IF(COUNTA(E117:F117:H117)&lt;3,"",(IF(AY117=TRUE,$AY$3,IF(AZ117=TRUE,$AZ$3,IF(BA117=TRUE,$BA$3,"Aucune action requise")))))</f>
        <v>Aucune action requise</v>
      </c>
      <c r="BC117" s="237" t="b">
        <f t="shared" si="446"/>
        <v>0</v>
      </c>
      <c r="BD117" s="237" t="b">
        <f t="shared" si="447"/>
        <v>0</v>
      </c>
      <c r="BE117" s="237" t="b">
        <f t="shared" si="448"/>
        <v>0</v>
      </c>
      <c r="BF117" s="237" t="b">
        <f t="shared" si="449"/>
        <v>0</v>
      </c>
      <c r="BG117" s="121" t="str">
        <f>IF(COUNTA(E117:F117:H117)&lt;3,"",(IF(BC117=TRUE,$BC$3,IF(BD117=TRUE,$BD$3,IF(BE117=TRUE,$BE$3,IF(BF117=TRUE,$BF$3,"Aucun"))))))</f>
        <v>Aucun</v>
      </c>
      <c r="BH117" s="122">
        <f t="shared" si="450"/>
        <v>0</v>
      </c>
      <c r="BI117" s="122">
        <f>'ODD 12'!AX8</f>
        <v>0</v>
      </c>
      <c r="BJ117" s="34"/>
      <c r="BK117" s="306"/>
      <c r="BL117" s="662">
        <f t="shared" si="451"/>
        <v>0</v>
      </c>
      <c r="BM117" s="663">
        <f t="shared" si="452"/>
        <v>0</v>
      </c>
      <c r="BR117" s="234">
        <f t="shared" si="453"/>
        <v>1</v>
      </c>
      <c r="BS117" s="234">
        <f t="shared" si="454"/>
        <v>0</v>
      </c>
      <c r="BT117" s="234">
        <f t="shared" si="455"/>
        <v>0</v>
      </c>
      <c r="BU117" s="234">
        <f t="shared" si="456"/>
        <v>0</v>
      </c>
      <c r="BV117" s="234">
        <f t="shared" si="457"/>
        <v>0</v>
      </c>
      <c r="BW117" s="234">
        <f t="shared" si="458"/>
        <v>0</v>
      </c>
      <c r="BX117" s="234">
        <f t="shared" si="459"/>
        <v>0</v>
      </c>
      <c r="BY117" s="234">
        <f t="shared" si="460"/>
        <v>0</v>
      </c>
    </row>
    <row r="118" spans="1:77" s="233" customFormat="1" ht="114" customHeight="1">
      <c r="A118" s="226"/>
      <c r="B118" s="261" t="s">
        <v>279</v>
      </c>
      <c r="C118" s="159" t="s">
        <v>280</v>
      </c>
      <c r="D118" s="594">
        <f>'ODD 12'!D9</f>
        <v>0</v>
      </c>
      <c r="E118" s="172">
        <f>'ODD 12'!E9</f>
        <v>0</v>
      </c>
      <c r="F118" s="119">
        <f>'ODD 12'!F9</f>
        <v>0</v>
      </c>
      <c r="G118" s="119">
        <f>'ODD 12'!G9</f>
        <v>0</v>
      </c>
      <c r="H118" s="120">
        <f>'ODD 12'!H9</f>
        <v>0</v>
      </c>
      <c r="I118" s="120">
        <f>'ODD 12'!I9</f>
        <v>0</v>
      </c>
      <c r="J118" s="236">
        <f t="shared" si="420"/>
        <v>0</v>
      </c>
      <c r="K118" s="237">
        <f t="shared" si="439"/>
        <v>0</v>
      </c>
      <c r="L118" s="237" t="b">
        <f t="shared" si="421"/>
        <v>0</v>
      </c>
      <c r="M118" s="237" t="b">
        <f t="shared" si="422"/>
        <v>0</v>
      </c>
      <c r="N118" s="237" t="b">
        <f t="shared" si="423"/>
        <v>0</v>
      </c>
      <c r="O118" s="237" t="b">
        <f t="shared" si="424"/>
        <v>0</v>
      </c>
      <c r="P118" s="237" t="b">
        <f t="shared" si="425"/>
        <v>0</v>
      </c>
      <c r="Q118" s="237" t="b">
        <f t="shared" si="426"/>
        <v>0</v>
      </c>
      <c r="R118" s="237" t="b">
        <f t="shared" si="427"/>
        <v>0</v>
      </c>
      <c r="S118" s="238">
        <f t="shared" si="440"/>
        <v>0</v>
      </c>
      <c r="T118" s="239">
        <f t="shared" si="441"/>
        <v>0</v>
      </c>
      <c r="U118" s="240">
        <f t="shared" si="442"/>
        <v>0</v>
      </c>
      <c r="V118" s="237" t="b">
        <f t="shared" si="428"/>
        <v>0</v>
      </c>
      <c r="W118" s="237" t="b">
        <f t="shared" si="429"/>
        <v>0</v>
      </c>
      <c r="X118" s="237" t="b">
        <f t="shared" si="430"/>
        <v>0</v>
      </c>
      <c r="Y118" s="237" t="b">
        <f t="shared" si="431"/>
        <v>0</v>
      </c>
      <c r="Z118" s="634" t="b">
        <f t="shared" si="432"/>
        <v>1</v>
      </c>
      <c r="AA118" s="639" t="str">
        <f>IF(COUNTA(E118:F118:H118)&lt;3,"",(IF(V118=TRUE,$V$3,IF(W118=TRUE,$W$3,IF(X118=TRUE,$X$3,IF(Y118=TRUE,$Y$3,"Non"))))))</f>
        <v>Non</v>
      </c>
      <c r="AB118" s="237" t="b">
        <f t="shared" si="433"/>
        <v>0</v>
      </c>
      <c r="AC118" s="237" t="b">
        <f t="shared" si="434"/>
        <v>0</v>
      </c>
      <c r="AD118" s="237" t="b">
        <f t="shared" si="435"/>
        <v>0</v>
      </c>
      <c r="AE118" s="237" t="b">
        <f t="shared" si="436"/>
        <v>0</v>
      </c>
      <c r="AF118" s="237" t="b">
        <f t="shared" si="437"/>
        <v>0</v>
      </c>
      <c r="AG118" s="121" t="str">
        <f>IF(COUNTA(E118:F118:H118)&lt;3,"",(IF(AB118=TRUE,$AB$3,IF(AC118=TRUE,$AC$3,IF(AD118=TRUE,$AD$3,IF(AE118=TRUE,$AE$3,IF(AF118=TRUE,$AF$3,"Aucune")))))))</f>
        <v>Aucune</v>
      </c>
      <c r="AH118" s="237" t="b">
        <f t="shared" si="305"/>
        <v>0</v>
      </c>
      <c r="AI118" s="237" t="b">
        <f t="shared" si="306"/>
        <v>0</v>
      </c>
      <c r="AJ118" s="237" t="b">
        <f t="shared" si="307"/>
        <v>0</v>
      </c>
      <c r="AK118" s="237" t="b">
        <f t="shared" si="308"/>
        <v>0</v>
      </c>
      <c r="AL118" s="237" t="b">
        <f t="shared" si="309"/>
        <v>0</v>
      </c>
      <c r="AM118" s="237" t="b">
        <f t="shared" si="310"/>
        <v>0</v>
      </c>
      <c r="AN118" s="237" t="b">
        <f t="shared" si="311"/>
        <v>0</v>
      </c>
      <c r="AO118" s="237" t="b">
        <f t="shared" si="312"/>
        <v>0</v>
      </c>
      <c r="AP118" s="237" t="b">
        <f t="shared" si="313"/>
        <v>0</v>
      </c>
      <c r="AQ118" s="237" t="b">
        <f t="shared" si="314"/>
        <v>0</v>
      </c>
      <c r="AR118" s="237" t="b">
        <f t="shared" si="315"/>
        <v>0</v>
      </c>
      <c r="AS118" s="237" t="b">
        <f t="shared" si="316"/>
        <v>0</v>
      </c>
      <c r="AT118" s="237" t="b">
        <f t="shared" si="317"/>
        <v>0</v>
      </c>
      <c r="AU118" s="237" t="b">
        <f t="shared" si="318"/>
        <v>0</v>
      </c>
      <c r="AV118" s="237" t="b">
        <f t="shared" si="319"/>
        <v>0</v>
      </c>
      <c r="AW118" s="237" t="b">
        <f t="shared" si="320"/>
        <v>0</v>
      </c>
      <c r="AX118" s="623" t="str">
        <f>IF(COUNTA(E118:F118:H118)&lt;3,"",(IF(AH118=TRUE,AH$3,IF(AI118=TRUE,AI$3,IF(AJ118=TRUE,AJ$3,IF(AK118=TRUE,AK$3,IF(AL118=TRUE,AL$3,IF(AM118=TRUE,AM$3,IF(AN118=TRUE,AN$3,IF(AO118=TRUE,AO$3,IF(AP118=TRUE,AP$3,IF(AQ118=TRUE,AQ$3,IF(AR118=TRUE,AR$3,IF(AS118=TRUE,AS$3,IF(AT118=TRUE,AT$3,IF(AU118=TRUE,AU$3,IF(AV118=TRUE,AV$3,IF(AW118=TRUE,AW$3,"Aucune"))))))))))))))))))</f>
        <v>Aucune</v>
      </c>
      <c r="AY118" s="551" t="b">
        <f t="shared" si="443"/>
        <v>0</v>
      </c>
      <c r="AZ118" s="237" t="b">
        <f t="shared" si="444"/>
        <v>0</v>
      </c>
      <c r="BA118" s="237" t="b">
        <f t="shared" si="445"/>
        <v>0</v>
      </c>
      <c r="BB118" s="121" t="str">
        <f>IF(COUNTA(E118:F118:H118)&lt;3,"",(IF(AY118=TRUE,$AY$3,IF(AZ118=TRUE,$AZ$3,IF(BA118=TRUE,$BA$3,"Aucune action requise")))))</f>
        <v>Aucune action requise</v>
      </c>
      <c r="BC118" s="237" t="b">
        <f t="shared" si="446"/>
        <v>0</v>
      </c>
      <c r="BD118" s="237" t="b">
        <f t="shared" si="447"/>
        <v>0</v>
      </c>
      <c r="BE118" s="237" t="b">
        <f t="shared" si="448"/>
        <v>0</v>
      </c>
      <c r="BF118" s="237" t="b">
        <f t="shared" si="449"/>
        <v>0</v>
      </c>
      <c r="BG118" s="121" t="str">
        <f>IF(COUNTA(E118:F118:H118)&lt;3,"",(IF(BC118=TRUE,$BC$3,IF(BD118=TRUE,$BD$3,IF(BE118=TRUE,$BE$3,IF(BF118=TRUE,$BF$3,"Aucun"))))))</f>
        <v>Aucun</v>
      </c>
      <c r="BH118" s="122">
        <f t="shared" si="450"/>
        <v>0</v>
      </c>
      <c r="BI118" s="122">
        <f>'ODD 12'!AX9</f>
        <v>0</v>
      </c>
      <c r="BJ118" s="34"/>
      <c r="BK118" s="306"/>
      <c r="BL118" s="662">
        <f t="shared" si="451"/>
        <v>0</v>
      </c>
      <c r="BM118" s="663">
        <f t="shared" si="452"/>
        <v>0</v>
      </c>
      <c r="BR118" s="234">
        <f t="shared" si="453"/>
        <v>1</v>
      </c>
      <c r="BS118" s="234">
        <f t="shared" si="454"/>
        <v>0</v>
      </c>
      <c r="BT118" s="234">
        <f t="shared" si="455"/>
        <v>0</v>
      </c>
      <c r="BU118" s="234">
        <f t="shared" si="456"/>
        <v>0</v>
      </c>
      <c r="BV118" s="234">
        <f t="shared" si="457"/>
        <v>0</v>
      </c>
      <c r="BW118" s="234">
        <f t="shared" si="458"/>
        <v>0</v>
      </c>
      <c r="BX118" s="234">
        <f t="shared" si="459"/>
        <v>0</v>
      </c>
      <c r="BY118" s="234">
        <f t="shared" si="460"/>
        <v>0</v>
      </c>
    </row>
    <row r="119" spans="1:77" s="233" customFormat="1" ht="114" customHeight="1">
      <c r="A119" s="226"/>
      <c r="B119" s="261" t="s">
        <v>281</v>
      </c>
      <c r="C119" s="159" t="s">
        <v>282</v>
      </c>
      <c r="D119" s="594">
        <f>'ODD 12'!D10</f>
        <v>0</v>
      </c>
      <c r="E119" s="172">
        <f>'ODD 12'!E10</f>
        <v>0</v>
      </c>
      <c r="F119" s="119">
        <f>'ODD 12'!F10</f>
        <v>0</v>
      </c>
      <c r="G119" s="119">
        <f>'ODD 12'!G10</f>
        <v>0</v>
      </c>
      <c r="H119" s="120">
        <f>'ODD 12'!H10</f>
        <v>0</v>
      </c>
      <c r="I119" s="120">
        <f>'ODD 12'!I10</f>
        <v>0</v>
      </c>
      <c r="J119" s="236">
        <f t="shared" si="420"/>
        <v>0</v>
      </c>
      <c r="K119" s="237">
        <f t="shared" si="439"/>
        <v>0</v>
      </c>
      <c r="L119" s="237" t="b">
        <f t="shared" si="421"/>
        <v>0</v>
      </c>
      <c r="M119" s="237" t="b">
        <f t="shared" si="422"/>
        <v>0</v>
      </c>
      <c r="N119" s="237" t="b">
        <f t="shared" si="423"/>
        <v>0</v>
      </c>
      <c r="O119" s="237" t="b">
        <f t="shared" si="424"/>
        <v>0</v>
      </c>
      <c r="P119" s="237" t="b">
        <f t="shared" si="425"/>
        <v>0</v>
      </c>
      <c r="Q119" s="237" t="b">
        <f t="shared" si="426"/>
        <v>0</v>
      </c>
      <c r="R119" s="237" t="b">
        <f t="shared" si="427"/>
        <v>0</v>
      </c>
      <c r="S119" s="238">
        <f t="shared" si="440"/>
        <v>0</v>
      </c>
      <c r="T119" s="239">
        <f t="shared" si="441"/>
        <v>0</v>
      </c>
      <c r="U119" s="240">
        <f t="shared" si="442"/>
        <v>0</v>
      </c>
      <c r="V119" s="237" t="b">
        <f t="shared" si="428"/>
        <v>0</v>
      </c>
      <c r="W119" s="237" t="b">
        <f t="shared" si="429"/>
        <v>0</v>
      </c>
      <c r="X119" s="237" t="b">
        <f t="shared" si="430"/>
        <v>0</v>
      </c>
      <c r="Y119" s="237" t="b">
        <f t="shared" si="431"/>
        <v>0</v>
      </c>
      <c r="Z119" s="634" t="b">
        <f t="shared" si="432"/>
        <v>1</v>
      </c>
      <c r="AA119" s="639" t="str">
        <f>IF(COUNTA(E119:F119:H119)&lt;3,"",(IF(V119=TRUE,$V$3,IF(W119=TRUE,$W$3,IF(X119=TRUE,$X$3,IF(Y119=TRUE,$Y$3,"Non"))))))</f>
        <v>Non</v>
      </c>
      <c r="AB119" s="237" t="b">
        <f t="shared" si="433"/>
        <v>0</v>
      </c>
      <c r="AC119" s="237" t="b">
        <f t="shared" si="434"/>
        <v>0</v>
      </c>
      <c r="AD119" s="237" t="b">
        <f t="shared" si="435"/>
        <v>0</v>
      </c>
      <c r="AE119" s="237" t="b">
        <f t="shared" si="436"/>
        <v>0</v>
      </c>
      <c r="AF119" s="237" t="b">
        <f t="shared" si="437"/>
        <v>0</v>
      </c>
      <c r="AG119" s="121" t="str">
        <f>IF(COUNTA(E119:F119:H119)&lt;3,"",(IF(AB119=TRUE,$AB$3,IF(AC119=TRUE,$AC$3,IF(AD119=TRUE,$AD$3,IF(AE119=TRUE,$AE$3,IF(AF119=TRUE,$AF$3,"Aucune")))))))</f>
        <v>Aucune</v>
      </c>
      <c r="AH119" s="237" t="b">
        <f t="shared" si="305"/>
        <v>0</v>
      </c>
      <c r="AI119" s="237" t="b">
        <f t="shared" si="306"/>
        <v>0</v>
      </c>
      <c r="AJ119" s="237" t="b">
        <f t="shared" si="307"/>
        <v>0</v>
      </c>
      <c r="AK119" s="237" t="b">
        <f t="shared" si="308"/>
        <v>0</v>
      </c>
      <c r="AL119" s="237" t="b">
        <f t="shared" si="309"/>
        <v>0</v>
      </c>
      <c r="AM119" s="237" t="b">
        <f t="shared" si="310"/>
        <v>0</v>
      </c>
      <c r="AN119" s="237" t="b">
        <f t="shared" si="311"/>
        <v>0</v>
      </c>
      <c r="AO119" s="237" t="b">
        <f t="shared" si="312"/>
        <v>0</v>
      </c>
      <c r="AP119" s="237" t="b">
        <f t="shared" si="313"/>
        <v>0</v>
      </c>
      <c r="AQ119" s="237" t="b">
        <f t="shared" si="314"/>
        <v>0</v>
      </c>
      <c r="AR119" s="237" t="b">
        <f t="shared" si="315"/>
        <v>0</v>
      </c>
      <c r="AS119" s="237" t="b">
        <f t="shared" si="316"/>
        <v>0</v>
      </c>
      <c r="AT119" s="237" t="b">
        <f t="shared" si="317"/>
        <v>0</v>
      </c>
      <c r="AU119" s="237" t="b">
        <f t="shared" si="318"/>
        <v>0</v>
      </c>
      <c r="AV119" s="237" t="b">
        <f t="shared" si="319"/>
        <v>0</v>
      </c>
      <c r="AW119" s="237" t="b">
        <f t="shared" si="320"/>
        <v>0</v>
      </c>
      <c r="AX119" s="623" t="str">
        <f>IF(COUNTA(E119:F119:H119)&lt;3,"",(IF(AH119=TRUE,AH$3,IF(AI119=TRUE,AI$3,IF(AJ119=TRUE,AJ$3,IF(AK119=TRUE,AK$3,IF(AL119=TRUE,AL$3,IF(AM119=TRUE,AM$3,IF(AN119=TRUE,AN$3,IF(AO119=TRUE,AO$3,IF(AP119=TRUE,AP$3,IF(AQ119=TRUE,AQ$3,IF(AR119=TRUE,AR$3,IF(AS119=TRUE,AS$3,IF(AT119=TRUE,AT$3,IF(AU119=TRUE,AU$3,IF(AV119=TRUE,AV$3,IF(AW119=TRUE,AW$3,"Aucune"))))))))))))))))))</f>
        <v>Aucune</v>
      </c>
      <c r="AY119" s="551" t="b">
        <f t="shared" si="443"/>
        <v>0</v>
      </c>
      <c r="AZ119" s="237" t="b">
        <f t="shared" si="444"/>
        <v>0</v>
      </c>
      <c r="BA119" s="237" t="b">
        <f t="shared" si="445"/>
        <v>0</v>
      </c>
      <c r="BB119" s="121" t="str">
        <f>IF(COUNTA(E119:F119:H119)&lt;3,"",(IF(AY119=TRUE,$AY$3,IF(AZ119=TRUE,$AZ$3,IF(BA119=TRUE,$BA$3,"Aucune action requise")))))</f>
        <v>Aucune action requise</v>
      </c>
      <c r="BC119" s="237" t="b">
        <f t="shared" si="446"/>
        <v>0</v>
      </c>
      <c r="BD119" s="237" t="b">
        <f t="shared" si="447"/>
        <v>0</v>
      </c>
      <c r="BE119" s="237" t="b">
        <f t="shared" si="448"/>
        <v>0</v>
      </c>
      <c r="BF119" s="237" t="b">
        <f t="shared" si="449"/>
        <v>0</v>
      </c>
      <c r="BG119" s="121" t="str">
        <f>IF(COUNTA(E119:F119:H119)&lt;3,"",(IF(BC119=TRUE,$BC$3,IF(BD119=TRUE,$BD$3,IF(BE119=TRUE,$BE$3,IF(BF119=TRUE,$BF$3,"Aucun"))))))</f>
        <v>Aucun</v>
      </c>
      <c r="BH119" s="122">
        <f t="shared" si="450"/>
        <v>0</v>
      </c>
      <c r="BI119" s="122">
        <f>'ODD 12'!AX10</f>
        <v>0</v>
      </c>
      <c r="BJ119" s="34"/>
      <c r="BK119" s="306"/>
      <c r="BL119" s="662">
        <f t="shared" si="451"/>
        <v>0</v>
      </c>
      <c r="BM119" s="663">
        <f t="shared" si="452"/>
        <v>0</v>
      </c>
      <c r="BR119" s="234">
        <f t="shared" si="453"/>
        <v>1</v>
      </c>
      <c r="BS119" s="234">
        <f t="shared" si="454"/>
        <v>0</v>
      </c>
      <c r="BT119" s="234">
        <f t="shared" si="455"/>
        <v>0</v>
      </c>
      <c r="BU119" s="234">
        <f t="shared" si="456"/>
        <v>0</v>
      </c>
      <c r="BV119" s="234">
        <f t="shared" si="457"/>
        <v>0</v>
      </c>
      <c r="BW119" s="234">
        <f t="shared" si="458"/>
        <v>0</v>
      </c>
      <c r="BX119" s="234">
        <f t="shared" si="459"/>
        <v>0</v>
      </c>
      <c r="BY119" s="234">
        <f t="shared" si="460"/>
        <v>0</v>
      </c>
    </row>
    <row r="120" spans="1:77" s="233" customFormat="1" ht="114" customHeight="1">
      <c r="A120" s="226"/>
      <c r="B120" s="261" t="s">
        <v>283</v>
      </c>
      <c r="C120" s="159" t="s">
        <v>284</v>
      </c>
      <c r="D120" s="594">
        <f>'ODD 12'!D11</f>
        <v>0</v>
      </c>
      <c r="E120" s="172">
        <f>'ODD 12'!E11</f>
        <v>0</v>
      </c>
      <c r="F120" s="119">
        <f>'ODD 12'!F11</f>
        <v>0</v>
      </c>
      <c r="G120" s="119">
        <f>'ODD 12'!G11</f>
        <v>0</v>
      </c>
      <c r="H120" s="120">
        <f>'ODD 12'!H11</f>
        <v>0</v>
      </c>
      <c r="I120" s="120">
        <f>'ODD 12'!I11</f>
        <v>0</v>
      </c>
      <c r="J120" s="236">
        <f t="shared" si="420"/>
        <v>0</v>
      </c>
      <c r="K120" s="237">
        <f t="shared" si="439"/>
        <v>0</v>
      </c>
      <c r="L120" s="237" t="b">
        <f t="shared" si="421"/>
        <v>0</v>
      </c>
      <c r="M120" s="237" t="b">
        <f t="shared" si="422"/>
        <v>0</v>
      </c>
      <c r="N120" s="237" t="b">
        <f t="shared" si="423"/>
        <v>0</v>
      </c>
      <c r="O120" s="237" t="b">
        <f t="shared" si="424"/>
        <v>0</v>
      </c>
      <c r="P120" s="237" t="b">
        <f t="shared" si="425"/>
        <v>0</v>
      </c>
      <c r="Q120" s="237" t="b">
        <f t="shared" si="426"/>
        <v>0</v>
      </c>
      <c r="R120" s="237" t="b">
        <f t="shared" si="427"/>
        <v>0</v>
      </c>
      <c r="S120" s="238">
        <f t="shared" si="440"/>
        <v>0</v>
      </c>
      <c r="T120" s="239">
        <f t="shared" si="441"/>
        <v>0</v>
      </c>
      <c r="U120" s="240">
        <f t="shared" si="442"/>
        <v>0</v>
      </c>
      <c r="V120" s="237" t="b">
        <f t="shared" si="428"/>
        <v>0</v>
      </c>
      <c r="W120" s="237" t="b">
        <f t="shared" si="429"/>
        <v>0</v>
      </c>
      <c r="X120" s="237" t="b">
        <f t="shared" si="430"/>
        <v>0</v>
      </c>
      <c r="Y120" s="237" t="b">
        <f t="shared" si="431"/>
        <v>0</v>
      </c>
      <c r="Z120" s="634" t="b">
        <f t="shared" si="432"/>
        <v>1</v>
      </c>
      <c r="AA120" s="639" t="str">
        <f>IF(COUNTA(E120:F120:H120)&lt;3,"",(IF(V120=TRUE,$V$3,IF(W120=TRUE,$W$3,IF(X120=TRUE,$X$3,IF(Y120=TRUE,$Y$3,"Non"))))))</f>
        <v>Non</v>
      </c>
      <c r="AB120" s="237" t="b">
        <f t="shared" si="433"/>
        <v>0</v>
      </c>
      <c r="AC120" s="237" t="b">
        <f t="shared" si="434"/>
        <v>0</v>
      </c>
      <c r="AD120" s="237" t="b">
        <f t="shared" si="435"/>
        <v>0</v>
      </c>
      <c r="AE120" s="237" t="b">
        <f t="shared" si="436"/>
        <v>0</v>
      </c>
      <c r="AF120" s="237" t="b">
        <f t="shared" si="437"/>
        <v>0</v>
      </c>
      <c r="AG120" s="121" t="str">
        <f>IF(COUNTA(E120:F120:H120)&lt;3,"",(IF(AB120=TRUE,$AB$3,IF(AC120=TRUE,$AC$3,IF(AD120=TRUE,$AD$3,IF(AE120=TRUE,$AE$3,IF(AF120=TRUE,$AF$3,"Aucune")))))))</f>
        <v>Aucune</v>
      </c>
      <c r="AH120" s="237" t="b">
        <f t="shared" si="305"/>
        <v>0</v>
      </c>
      <c r="AI120" s="237" t="b">
        <f t="shared" si="306"/>
        <v>0</v>
      </c>
      <c r="AJ120" s="237" t="b">
        <f t="shared" si="307"/>
        <v>0</v>
      </c>
      <c r="AK120" s="237" t="b">
        <f t="shared" si="308"/>
        <v>0</v>
      </c>
      <c r="AL120" s="237" t="b">
        <f t="shared" si="309"/>
        <v>0</v>
      </c>
      <c r="AM120" s="237" t="b">
        <f t="shared" si="310"/>
        <v>0</v>
      </c>
      <c r="AN120" s="237" t="b">
        <f t="shared" si="311"/>
        <v>0</v>
      </c>
      <c r="AO120" s="237" t="b">
        <f t="shared" si="312"/>
        <v>0</v>
      </c>
      <c r="AP120" s="237" t="b">
        <f t="shared" si="313"/>
        <v>0</v>
      </c>
      <c r="AQ120" s="237" t="b">
        <f t="shared" si="314"/>
        <v>0</v>
      </c>
      <c r="AR120" s="237" t="b">
        <f t="shared" si="315"/>
        <v>0</v>
      </c>
      <c r="AS120" s="237" t="b">
        <f t="shared" si="316"/>
        <v>0</v>
      </c>
      <c r="AT120" s="237" t="b">
        <f t="shared" si="317"/>
        <v>0</v>
      </c>
      <c r="AU120" s="237" t="b">
        <f t="shared" si="318"/>
        <v>0</v>
      </c>
      <c r="AV120" s="237" t="b">
        <f t="shared" si="319"/>
        <v>0</v>
      </c>
      <c r="AW120" s="237" t="b">
        <f t="shared" si="320"/>
        <v>0</v>
      </c>
      <c r="AX120" s="623" t="str">
        <f>IF(COUNTA(E120:F120:H120)&lt;3,"",(IF(AH120=TRUE,AH$3,IF(AI120=TRUE,AI$3,IF(AJ120=TRUE,AJ$3,IF(AK120=TRUE,AK$3,IF(AL120=TRUE,AL$3,IF(AM120=TRUE,AM$3,IF(AN120=TRUE,AN$3,IF(AO120=TRUE,AO$3,IF(AP120=TRUE,AP$3,IF(AQ120=TRUE,AQ$3,IF(AR120=TRUE,AR$3,IF(AS120=TRUE,AS$3,IF(AT120=TRUE,AT$3,IF(AU120=TRUE,AU$3,IF(AV120=TRUE,AV$3,IF(AW120=TRUE,AW$3,"Aucune"))))))))))))))))))</f>
        <v>Aucune</v>
      </c>
      <c r="AY120" s="551" t="b">
        <f t="shared" si="443"/>
        <v>0</v>
      </c>
      <c r="AZ120" s="237" t="b">
        <f t="shared" si="444"/>
        <v>0</v>
      </c>
      <c r="BA120" s="237" t="b">
        <f t="shared" si="445"/>
        <v>0</v>
      </c>
      <c r="BB120" s="121" t="str">
        <f>IF(COUNTA(E120:F120:H120)&lt;3,"",(IF(AY120=TRUE,$AY$3,IF(AZ120=TRUE,$AZ$3,IF(BA120=TRUE,$BA$3,"Aucune action requise")))))</f>
        <v>Aucune action requise</v>
      </c>
      <c r="BC120" s="237" t="b">
        <f t="shared" si="446"/>
        <v>0</v>
      </c>
      <c r="BD120" s="237" t="b">
        <f t="shared" si="447"/>
        <v>0</v>
      </c>
      <c r="BE120" s="237" t="b">
        <f t="shared" si="448"/>
        <v>0</v>
      </c>
      <c r="BF120" s="237" t="b">
        <f t="shared" si="449"/>
        <v>0</v>
      </c>
      <c r="BG120" s="121" t="str">
        <f>IF(COUNTA(E120:F120:H120)&lt;3,"",(IF(BC120=TRUE,$BC$3,IF(BD120=TRUE,$BD$3,IF(BE120=TRUE,$BE$3,IF(BF120=TRUE,$BF$3,"Aucun"))))))</f>
        <v>Aucun</v>
      </c>
      <c r="BH120" s="122">
        <f t="shared" si="450"/>
        <v>0</v>
      </c>
      <c r="BI120" s="122">
        <f>'ODD 12'!AX11</f>
        <v>0</v>
      </c>
      <c r="BJ120" s="34"/>
      <c r="BK120" s="306"/>
      <c r="BL120" s="662">
        <f t="shared" si="451"/>
        <v>0</v>
      </c>
      <c r="BM120" s="663">
        <f t="shared" si="452"/>
        <v>0</v>
      </c>
      <c r="BR120" s="234">
        <f t="shared" si="453"/>
        <v>1</v>
      </c>
      <c r="BS120" s="234">
        <f t="shared" si="454"/>
        <v>0</v>
      </c>
      <c r="BT120" s="234">
        <f t="shared" si="455"/>
        <v>0</v>
      </c>
      <c r="BU120" s="234">
        <f t="shared" si="456"/>
        <v>0</v>
      </c>
      <c r="BV120" s="234">
        <f t="shared" si="457"/>
        <v>0</v>
      </c>
      <c r="BW120" s="234">
        <f t="shared" si="458"/>
        <v>0</v>
      </c>
      <c r="BX120" s="234">
        <f t="shared" si="459"/>
        <v>0</v>
      </c>
      <c r="BY120" s="234">
        <f t="shared" si="460"/>
        <v>0</v>
      </c>
    </row>
    <row r="121" spans="1:77" s="233" customFormat="1" ht="114" customHeight="1">
      <c r="A121" s="226"/>
      <c r="B121" s="264" t="s">
        <v>285</v>
      </c>
      <c r="C121" s="166" t="s">
        <v>286</v>
      </c>
      <c r="D121" s="598">
        <f>'ODD 12'!D12</f>
        <v>0</v>
      </c>
      <c r="E121" s="174">
        <f>'ODD 12'!E12</f>
        <v>0</v>
      </c>
      <c r="F121" s="124">
        <f>'ODD 12'!F12</f>
        <v>0</v>
      </c>
      <c r="G121" s="124">
        <f>'ODD 12'!G12</f>
        <v>0</v>
      </c>
      <c r="H121" s="125">
        <f>'ODD 12'!H12</f>
        <v>0</v>
      </c>
      <c r="I121" s="125">
        <f>'ODD 12'!I12</f>
        <v>0</v>
      </c>
      <c r="J121" s="126">
        <f t="shared" si="420"/>
        <v>0</v>
      </c>
      <c r="K121" s="265">
        <f t="shared" si="439"/>
        <v>0</v>
      </c>
      <c r="L121" s="265" t="b">
        <f t="shared" si="421"/>
        <v>0</v>
      </c>
      <c r="M121" s="265" t="b">
        <f t="shared" si="422"/>
        <v>0</v>
      </c>
      <c r="N121" s="265" t="b">
        <f t="shared" si="423"/>
        <v>0</v>
      </c>
      <c r="O121" s="265" t="b">
        <f t="shared" si="424"/>
        <v>0</v>
      </c>
      <c r="P121" s="265" t="b">
        <f t="shared" si="425"/>
        <v>0</v>
      </c>
      <c r="Q121" s="265" t="b">
        <f t="shared" si="426"/>
        <v>0</v>
      </c>
      <c r="R121" s="265" t="b">
        <f t="shared" si="427"/>
        <v>0</v>
      </c>
      <c r="S121" s="266">
        <f t="shared" si="440"/>
        <v>0</v>
      </c>
      <c r="T121" s="267">
        <f t="shared" si="441"/>
        <v>0</v>
      </c>
      <c r="U121" s="241">
        <f t="shared" si="442"/>
        <v>0</v>
      </c>
      <c r="V121" s="265" t="b">
        <f t="shared" si="428"/>
        <v>0</v>
      </c>
      <c r="W121" s="265" t="b">
        <f t="shared" si="429"/>
        <v>0</v>
      </c>
      <c r="X121" s="265" t="b">
        <f t="shared" si="430"/>
        <v>0</v>
      </c>
      <c r="Y121" s="265" t="b">
        <f t="shared" si="431"/>
        <v>0</v>
      </c>
      <c r="Z121" s="644" t="b">
        <f t="shared" si="432"/>
        <v>1</v>
      </c>
      <c r="AA121" s="646" t="str">
        <f>IF(COUNTA(E121:F121:H121)&lt;3,"",(IF(V121=TRUE,$V$3,IF(W121=TRUE,$W$3,IF(X121=TRUE,$X$3,IF(Y121=TRUE,$Y$3,"Non"))))))</f>
        <v>Non</v>
      </c>
      <c r="AB121" s="265" t="b">
        <f t="shared" si="433"/>
        <v>0</v>
      </c>
      <c r="AC121" s="265" t="b">
        <f t="shared" si="434"/>
        <v>0</v>
      </c>
      <c r="AD121" s="265" t="b">
        <f t="shared" si="435"/>
        <v>0</v>
      </c>
      <c r="AE121" s="265" t="b">
        <f t="shared" si="436"/>
        <v>0</v>
      </c>
      <c r="AF121" s="265" t="b">
        <f t="shared" si="437"/>
        <v>0</v>
      </c>
      <c r="AG121" s="144" t="str">
        <f>IF(COUNTA(E121:F121:H121)&lt;3,"",(IF(AB121=TRUE,$AB$3,IF(AC121=TRUE,$AC$3,IF(AD121=TRUE,$AD$3,IF(AE121=TRUE,$AE$3,IF(AF121=TRUE,$AF$3,"Aucune")))))))</f>
        <v>Aucune</v>
      </c>
      <c r="AH121" s="237" t="b">
        <f t="shared" si="305"/>
        <v>0</v>
      </c>
      <c r="AI121" s="237" t="b">
        <f t="shared" si="306"/>
        <v>0</v>
      </c>
      <c r="AJ121" s="237" t="b">
        <f t="shared" si="307"/>
        <v>0</v>
      </c>
      <c r="AK121" s="237" t="b">
        <f t="shared" si="308"/>
        <v>0</v>
      </c>
      <c r="AL121" s="237" t="b">
        <f t="shared" si="309"/>
        <v>0</v>
      </c>
      <c r="AM121" s="237" t="b">
        <f t="shared" si="310"/>
        <v>0</v>
      </c>
      <c r="AN121" s="237" t="b">
        <f t="shared" si="311"/>
        <v>0</v>
      </c>
      <c r="AO121" s="237" t="b">
        <f t="shared" si="312"/>
        <v>0</v>
      </c>
      <c r="AP121" s="237" t="b">
        <f t="shared" si="313"/>
        <v>0</v>
      </c>
      <c r="AQ121" s="237" t="b">
        <f t="shared" si="314"/>
        <v>0</v>
      </c>
      <c r="AR121" s="237" t="b">
        <f t="shared" si="315"/>
        <v>0</v>
      </c>
      <c r="AS121" s="237" t="b">
        <f t="shared" si="316"/>
        <v>0</v>
      </c>
      <c r="AT121" s="237" t="b">
        <f t="shared" si="317"/>
        <v>0</v>
      </c>
      <c r="AU121" s="237" t="b">
        <f t="shared" si="318"/>
        <v>0</v>
      </c>
      <c r="AV121" s="237" t="b">
        <f t="shared" si="319"/>
        <v>0</v>
      </c>
      <c r="AW121" s="237" t="b">
        <f t="shared" si="320"/>
        <v>0</v>
      </c>
      <c r="AX121" s="567" t="str">
        <f>IF(COUNTA(E121:F121:H121)&lt;3,"",(IF(AH121=TRUE,AH$3,IF(AI121=TRUE,AI$3,IF(AJ121=TRUE,AJ$3,IF(AK121=TRUE,AK$3,IF(AL121=TRUE,AL$3,IF(AM121=TRUE,AM$3,IF(AN121=TRUE,AN$3,IF(AO121=TRUE,AO$3,IF(AP121=TRUE,AP$3,IF(AQ121=TRUE,AQ$3,IF(AR121=TRUE,AR$3,IF(AS121=TRUE,AS$3,IF(AT121=TRUE,AT$3,IF(AU121=TRUE,AU$3,IF(AV121=TRUE,AV$3,IF(AW121=TRUE,AW$3,"Aucune"))))))))))))))))))</f>
        <v>Aucune</v>
      </c>
      <c r="AY121" s="564" t="b">
        <f t="shared" si="443"/>
        <v>0</v>
      </c>
      <c r="AZ121" s="265" t="b">
        <f t="shared" si="444"/>
        <v>0</v>
      </c>
      <c r="BA121" s="265" t="b">
        <f t="shared" si="445"/>
        <v>0</v>
      </c>
      <c r="BB121" s="144" t="str">
        <f>IF(COUNTA(E121:F121:H121)&lt;3,"",(IF(AY121=TRUE,$AY$3,IF(AZ121=TRUE,$AZ$3,IF(BA121=TRUE,$BA$3,"Aucune action requise")))))</f>
        <v>Aucune action requise</v>
      </c>
      <c r="BC121" s="265" t="b">
        <f t="shared" si="446"/>
        <v>0</v>
      </c>
      <c r="BD121" s="265" t="b">
        <f t="shared" si="447"/>
        <v>0</v>
      </c>
      <c r="BE121" s="265" t="b">
        <f t="shared" si="448"/>
        <v>0</v>
      </c>
      <c r="BF121" s="265" t="b">
        <f t="shared" si="449"/>
        <v>0</v>
      </c>
      <c r="BG121" s="144" t="str">
        <f>IF(COUNTA(E121:F121:H121)&lt;3,"",(IF(BC121=TRUE,$BC$3,IF(BD121=TRUE,$BD$3,IF(BE121=TRUE,$BE$3,IF(BF121=TRUE,$BF$3,"Aucun"))))))</f>
        <v>Aucun</v>
      </c>
      <c r="BH121" s="145">
        <f t="shared" si="450"/>
        <v>0</v>
      </c>
      <c r="BI121" s="145">
        <f>'ODD 12'!AX12</f>
        <v>0</v>
      </c>
      <c r="BJ121" s="37"/>
      <c r="BK121" s="310"/>
      <c r="BL121" s="672">
        <f t="shared" si="451"/>
        <v>0</v>
      </c>
      <c r="BM121" s="673">
        <f t="shared" si="452"/>
        <v>0</v>
      </c>
      <c r="BR121" s="234">
        <f t="shared" si="453"/>
        <v>1</v>
      </c>
      <c r="BS121" s="234">
        <f t="shared" si="454"/>
        <v>0</v>
      </c>
      <c r="BT121" s="234">
        <f t="shared" si="455"/>
        <v>0</v>
      </c>
      <c r="BU121" s="234">
        <f t="shared" si="456"/>
        <v>0</v>
      </c>
      <c r="BV121" s="234">
        <f t="shared" si="457"/>
        <v>0</v>
      </c>
      <c r="BW121" s="234">
        <f t="shared" si="458"/>
        <v>0</v>
      </c>
      <c r="BX121" s="234">
        <f t="shared" si="459"/>
        <v>0</v>
      </c>
      <c r="BY121" s="234">
        <f t="shared" si="460"/>
        <v>0</v>
      </c>
    </row>
    <row r="122" spans="1:77" s="233" customFormat="1" ht="114" customHeight="1">
      <c r="A122" s="226"/>
      <c r="B122" s="261" t="s">
        <v>287</v>
      </c>
      <c r="C122" s="159" t="s">
        <v>288</v>
      </c>
      <c r="D122" s="594">
        <f>'ODD 12'!D13</f>
        <v>0</v>
      </c>
      <c r="E122" s="172">
        <f>'ODD 12'!E13</f>
        <v>0</v>
      </c>
      <c r="F122" s="119">
        <f>'ODD 12'!F13</f>
        <v>0</v>
      </c>
      <c r="G122" s="119">
        <f>'ODD 12'!G13</f>
        <v>0</v>
      </c>
      <c r="H122" s="120">
        <f>'ODD 12'!H13</f>
        <v>0</v>
      </c>
      <c r="I122" s="120">
        <f>'ODD 12'!I13</f>
        <v>0</v>
      </c>
      <c r="J122" s="236">
        <f t="shared" si="420"/>
        <v>0</v>
      </c>
      <c r="K122" s="237">
        <f t="shared" si="439"/>
        <v>0</v>
      </c>
      <c r="L122" s="237" t="b">
        <f t="shared" si="421"/>
        <v>0</v>
      </c>
      <c r="M122" s="237" t="b">
        <f t="shared" si="422"/>
        <v>0</v>
      </c>
      <c r="N122" s="237" t="b">
        <f t="shared" si="423"/>
        <v>0</v>
      </c>
      <c r="O122" s="237" t="b">
        <f t="shared" si="424"/>
        <v>0</v>
      </c>
      <c r="P122" s="237" t="b">
        <f t="shared" si="425"/>
        <v>0</v>
      </c>
      <c r="Q122" s="237" t="b">
        <f t="shared" si="426"/>
        <v>0</v>
      </c>
      <c r="R122" s="237" t="b">
        <f t="shared" si="427"/>
        <v>0</v>
      </c>
      <c r="S122" s="238">
        <f t="shared" si="440"/>
        <v>0</v>
      </c>
      <c r="T122" s="239">
        <f t="shared" si="441"/>
        <v>0</v>
      </c>
      <c r="U122" s="240">
        <f t="shared" si="442"/>
        <v>0</v>
      </c>
      <c r="V122" s="237" t="b">
        <f t="shared" si="428"/>
        <v>0</v>
      </c>
      <c r="W122" s="237" t="b">
        <f t="shared" si="429"/>
        <v>0</v>
      </c>
      <c r="X122" s="237" t="b">
        <f t="shared" si="430"/>
        <v>0</v>
      </c>
      <c r="Y122" s="237" t="b">
        <f t="shared" si="431"/>
        <v>0</v>
      </c>
      <c r="Z122" s="634" t="b">
        <f t="shared" si="432"/>
        <v>1</v>
      </c>
      <c r="AA122" s="639" t="str">
        <f>IF(COUNTA(E122:F122:H122)&lt;3,"",(IF(V122=TRUE,$V$3,IF(W122=TRUE,$W$3,IF(X122=TRUE,$X$3,IF(Y122=TRUE,$Y$3,"Non"))))))</f>
        <v>Non</v>
      </c>
      <c r="AB122" s="237" t="b">
        <f t="shared" si="433"/>
        <v>0</v>
      </c>
      <c r="AC122" s="237" t="b">
        <f t="shared" si="434"/>
        <v>0</v>
      </c>
      <c r="AD122" s="237" t="b">
        <f t="shared" si="435"/>
        <v>0</v>
      </c>
      <c r="AE122" s="237" t="b">
        <f t="shared" si="436"/>
        <v>0</v>
      </c>
      <c r="AF122" s="237" t="b">
        <f t="shared" si="437"/>
        <v>0</v>
      </c>
      <c r="AG122" s="121" t="str">
        <f>IF(COUNTA(E122:F122:H122)&lt;3,"",(IF(AB122=TRUE,$AB$3,IF(AC122=TRUE,$AC$3,IF(AD122=TRUE,$AD$3,IF(AE122=TRUE,$AE$3,IF(AF122=TRUE,$AF$3,"Aucune")))))))</f>
        <v>Aucune</v>
      </c>
      <c r="AH122" s="237" t="b">
        <f t="shared" si="305"/>
        <v>0</v>
      </c>
      <c r="AI122" s="237" t="b">
        <f t="shared" si="306"/>
        <v>0</v>
      </c>
      <c r="AJ122" s="237" t="b">
        <f t="shared" si="307"/>
        <v>0</v>
      </c>
      <c r="AK122" s="237" t="b">
        <f t="shared" si="308"/>
        <v>0</v>
      </c>
      <c r="AL122" s="237" t="b">
        <f t="shared" si="309"/>
        <v>0</v>
      </c>
      <c r="AM122" s="237" t="b">
        <f t="shared" si="310"/>
        <v>0</v>
      </c>
      <c r="AN122" s="237" t="b">
        <f t="shared" si="311"/>
        <v>0</v>
      </c>
      <c r="AO122" s="237" t="b">
        <f t="shared" si="312"/>
        <v>0</v>
      </c>
      <c r="AP122" s="237" t="b">
        <f t="shared" si="313"/>
        <v>0</v>
      </c>
      <c r="AQ122" s="237" t="b">
        <f t="shared" si="314"/>
        <v>0</v>
      </c>
      <c r="AR122" s="237" t="b">
        <f t="shared" si="315"/>
        <v>0</v>
      </c>
      <c r="AS122" s="237" t="b">
        <f t="shared" si="316"/>
        <v>0</v>
      </c>
      <c r="AT122" s="237" t="b">
        <f t="shared" si="317"/>
        <v>0</v>
      </c>
      <c r="AU122" s="237" t="b">
        <f t="shared" si="318"/>
        <v>0</v>
      </c>
      <c r="AV122" s="237" t="b">
        <f t="shared" si="319"/>
        <v>0</v>
      </c>
      <c r="AW122" s="237" t="b">
        <f t="shared" si="320"/>
        <v>0</v>
      </c>
      <c r="AX122" s="623" t="str">
        <f>IF(COUNTA(E122:F122:H122)&lt;3,"",(IF(AH122=TRUE,AH$3,IF(AI122=TRUE,AI$3,IF(AJ122=TRUE,AJ$3,IF(AK122=TRUE,AK$3,IF(AL122=TRUE,AL$3,IF(AM122=TRUE,AM$3,IF(AN122=TRUE,AN$3,IF(AO122=TRUE,AO$3,IF(AP122=TRUE,AP$3,IF(AQ122=TRUE,AQ$3,IF(AR122=TRUE,AR$3,IF(AS122=TRUE,AS$3,IF(AT122=TRUE,AT$3,IF(AU122=TRUE,AU$3,IF(AV122=TRUE,AV$3,IF(AW122=TRUE,AW$3,"Aucune"))))))))))))))))))</f>
        <v>Aucune</v>
      </c>
      <c r="AY122" s="551" t="b">
        <f t="shared" si="443"/>
        <v>0</v>
      </c>
      <c r="AZ122" s="237" t="b">
        <f t="shared" si="444"/>
        <v>0</v>
      </c>
      <c r="BA122" s="237" t="b">
        <f t="shared" si="445"/>
        <v>0</v>
      </c>
      <c r="BB122" s="121" t="str">
        <f>IF(COUNTA(E122:F122:H122)&lt;3,"",(IF(AY122=TRUE,$AY$3,IF(AZ122=TRUE,$AZ$3,IF(BA122=TRUE,$BA$3,"Aucune action requise")))))</f>
        <v>Aucune action requise</v>
      </c>
      <c r="BC122" s="237" t="b">
        <f t="shared" si="446"/>
        <v>0</v>
      </c>
      <c r="BD122" s="237" t="b">
        <f t="shared" si="447"/>
        <v>0</v>
      </c>
      <c r="BE122" s="237" t="b">
        <f t="shared" si="448"/>
        <v>0</v>
      </c>
      <c r="BF122" s="237" t="b">
        <f t="shared" si="449"/>
        <v>0</v>
      </c>
      <c r="BG122" s="121" t="str">
        <f>IF(COUNTA(E122:F122:H122)&lt;3,"",(IF(BC122=TRUE,$BC$3,IF(BD122=TRUE,$BD$3,IF(BE122=TRUE,$BE$3,IF(BF122=TRUE,$BF$3,"Aucun"))))))</f>
        <v>Aucun</v>
      </c>
      <c r="BH122" s="122">
        <f t="shared" si="450"/>
        <v>0</v>
      </c>
      <c r="BI122" s="122">
        <f>'ODD 12'!AX13</f>
        <v>0</v>
      </c>
      <c r="BJ122" s="34"/>
      <c r="BK122" s="306"/>
      <c r="BL122" s="662">
        <f t="shared" si="451"/>
        <v>0</v>
      </c>
      <c r="BM122" s="663">
        <f t="shared" si="452"/>
        <v>0</v>
      </c>
      <c r="BR122" s="234">
        <f t="shared" si="453"/>
        <v>1</v>
      </c>
      <c r="BS122" s="234">
        <f t="shared" si="454"/>
        <v>0</v>
      </c>
      <c r="BT122" s="234">
        <f t="shared" si="455"/>
        <v>0</v>
      </c>
      <c r="BU122" s="234">
        <f t="shared" si="456"/>
        <v>0</v>
      </c>
      <c r="BV122" s="234">
        <f t="shared" si="457"/>
        <v>0</v>
      </c>
      <c r="BW122" s="234">
        <f t="shared" si="458"/>
        <v>0</v>
      </c>
      <c r="BX122" s="234">
        <f t="shared" si="459"/>
        <v>0</v>
      </c>
      <c r="BY122" s="234">
        <f t="shared" si="460"/>
        <v>0</v>
      </c>
    </row>
    <row r="123" spans="1:77" s="233" customFormat="1" ht="114" customHeight="1" thickBot="1">
      <c r="A123" s="226"/>
      <c r="B123" s="285" t="s">
        <v>289</v>
      </c>
      <c r="C123" s="167" t="s">
        <v>290</v>
      </c>
      <c r="D123" s="603">
        <f>'ODD 12'!D14</f>
        <v>0</v>
      </c>
      <c r="E123" s="188">
        <f>'ODD 12'!E14</f>
        <v>0</v>
      </c>
      <c r="F123" s="189">
        <f>'ODD 12'!F14</f>
        <v>0</v>
      </c>
      <c r="G123" s="189">
        <f>'ODD 12'!G14</f>
        <v>0</v>
      </c>
      <c r="H123" s="190">
        <f>'ODD 12'!H14</f>
        <v>0</v>
      </c>
      <c r="I123" s="190">
        <f>'ODD 12'!I14</f>
        <v>0</v>
      </c>
      <c r="J123" s="292">
        <f t="shared" si="420"/>
        <v>0</v>
      </c>
      <c r="K123" s="293">
        <f t="shared" si="439"/>
        <v>0</v>
      </c>
      <c r="L123" s="293" t="b">
        <f t="shared" si="421"/>
        <v>0</v>
      </c>
      <c r="M123" s="293" t="b">
        <f t="shared" si="422"/>
        <v>0</v>
      </c>
      <c r="N123" s="293" t="b">
        <f t="shared" si="423"/>
        <v>0</v>
      </c>
      <c r="O123" s="293" t="b">
        <f t="shared" si="424"/>
        <v>0</v>
      </c>
      <c r="P123" s="293" t="b">
        <f t="shared" si="425"/>
        <v>0</v>
      </c>
      <c r="Q123" s="293" t="b">
        <f t="shared" si="426"/>
        <v>0</v>
      </c>
      <c r="R123" s="293" t="b">
        <f t="shared" si="427"/>
        <v>0</v>
      </c>
      <c r="S123" s="294">
        <f t="shared" si="440"/>
        <v>0</v>
      </c>
      <c r="T123" s="295">
        <f t="shared" si="441"/>
        <v>0</v>
      </c>
      <c r="U123" s="296">
        <f t="shared" si="442"/>
        <v>0</v>
      </c>
      <c r="V123" s="293" t="b">
        <f t="shared" si="428"/>
        <v>0</v>
      </c>
      <c r="W123" s="293" t="b">
        <f t="shared" si="429"/>
        <v>0</v>
      </c>
      <c r="X123" s="293" t="b">
        <f t="shared" si="430"/>
        <v>0</v>
      </c>
      <c r="Y123" s="293" t="b">
        <f t="shared" si="431"/>
        <v>0</v>
      </c>
      <c r="Z123" s="651" t="b">
        <f t="shared" si="432"/>
        <v>1</v>
      </c>
      <c r="AA123" s="640" t="str">
        <f>IF(COUNTA(E123:F123:H123)&lt;3,"",(IF(V123=TRUE,$V$3,IF(W123=TRUE,$W$3,IF(X123=TRUE,$X$3,IF(Y123=TRUE,$Y$3,"Non"))))))</f>
        <v>Non</v>
      </c>
      <c r="AB123" s="288" t="b">
        <f t="shared" si="433"/>
        <v>0</v>
      </c>
      <c r="AC123" s="288" t="b">
        <f t="shared" si="434"/>
        <v>0</v>
      </c>
      <c r="AD123" s="288" t="b">
        <f t="shared" si="435"/>
        <v>0</v>
      </c>
      <c r="AE123" s="288" t="b">
        <f t="shared" si="436"/>
        <v>0</v>
      </c>
      <c r="AF123" s="288" t="b">
        <f t="shared" si="437"/>
        <v>0</v>
      </c>
      <c r="AG123" s="179" t="str">
        <f>IF(COUNTA(E123:F123:H123)&lt;3,"",(IF(AB123=TRUE,$AB$3,IF(AC123=TRUE,$AC$3,IF(AD123=TRUE,$AD$3,IF(AE123=TRUE,$AE$3,IF(AF123=TRUE,$AF$3,"Aucune")))))))</f>
        <v>Aucune</v>
      </c>
      <c r="AH123" s="288" t="b">
        <f t="shared" si="305"/>
        <v>0</v>
      </c>
      <c r="AI123" s="288" t="b">
        <f t="shared" si="306"/>
        <v>0</v>
      </c>
      <c r="AJ123" s="288" t="b">
        <f t="shared" si="307"/>
        <v>0</v>
      </c>
      <c r="AK123" s="288" t="b">
        <f t="shared" si="308"/>
        <v>0</v>
      </c>
      <c r="AL123" s="288" t="b">
        <f t="shared" si="309"/>
        <v>0</v>
      </c>
      <c r="AM123" s="288" t="b">
        <f t="shared" si="310"/>
        <v>0</v>
      </c>
      <c r="AN123" s="288" t="b">
        <f t="shared" si="311"/>
        <v>0</v>
      </c>
      <c r="AO123" s="288" t="b">
        <f t="shared" si="312"/>
        <v>0</v>
      </c>
      <c r="AP123" s="288" t="b">
        <f t="shared" si="313"/>
        <v>0</v>
      </c>
      <c r="AQ123" s="288" t="b">
        <f t="shared" si="314"/>
        <v>0</v>
      </c>
      <c r="AR123" s="288" t="b">
        <f t="shared" si="315"/>
        <v>0</v>
      </c>
      <c r="AS123" s="288" t="b">
        <f t="shared" si="316"/>
        <v>0</v>
      </c>
      <c r="AT123" s="288" t="b">
        <f t="shared" si="317"/>
        <v>0</v>
      </c>
      <c r="AU123" s="288" t="b">
        <f t="shared" si="318"/>
        <v>0</v>
      </c>
      <c r="AV123" s="288" t="b">
        <f t="shared" si="319"/>
        <v>0</v>
      </c>
      <c r="AW123" s="288" t="b">
        <f t="shared" si="320"/>
        <v>0</v>
      </c>
      <c r="AX123" s="624" t="str">
        <f>IF(COUNTA(E123:F123:H123)&lt;3,"",(IF(AH123=TRUE,AH$3,IF(AI123=TRUE,AI$3,IF(AJ123=TRUE,AJ$3,IF(AK123=TRUE,AK$3,IF(AL123=TRUE,AL$3,IF(AM123=TRUE,AM$3,IF(AN123=TRUE,AN$3,IF(AO123=TRUE,AO$3,IF(AP123=TRUE,AP$3,IF(AQ123=TRUE,AQ$3,IF(AR123=TRUE,AR$3,IF(AS123=TRUE,AS$3,IF(AT123=TRUE,AT$3,IF(AU123=TRUE,AU$3,IF(AV123=TRUE,AV$3,IF(AW123=TRUE,AW$3,"Aucune"))))))))))))))))))</f>
        <v>Aucune</v>
      </c>
      <c r="AY123" s="606" t="b">
        <f t="shared" si="443"/>
        <v>0</v>
      </c>
      <c r="AZ123" s="293" t="b">
        <f t="shared" si="444"/>
        <v>0</v>
      </c>
      <c r="BA123" s="293" t="b">
        <f t="shared" si="445"/>
        <v>0</v>
      </c>
      <c r="BB123" s="191" t="str">
        <f>IF(COUNTA(E123:F123:H123)&lt;3,"",(IF(AY123=TRUE,$AY$3,IF(AZ123=TRUE,$AZ$3,IF(BA123=TRUE,$BA$3,"Aucune action requise")))))</f>
        <v>Aucune action requise</v>
      </c>
      <c r="BC123" s="293" t="b">
        <f t="shared" si="446"/>
        <v>0</v>
      </c>
      <c r="BD123" s="293" t="b">
        <f t="shared" si="447"/>
        <v>0</v>
      </c>
      <c r="BE123" s="293" t="b">
        <f t="shared" si="448"/>
        <v>0</v>
      </c>
      <c r="BF123" s="293" t="b">
        <f t="shared" si="449"/>
        <v>0</v>
      </c>
      <c r="BG123" s="191" t="str">
        <f>IF(COUNTA(E123:F123:H123)&lt;3,"",(IF(BC123=TRUE,$BC$3,IF(BD123=TRUE,$BD$3,IF(BE123=TRUE,$BE$3,IF(BF123=TRUE,$BF$3,"Aucun"))))))</f>
        <v>Aucun</v>
      </c>
      <c r="BH123" s="192">
        <f t="shared" si="450"/>
        <v>0</v>
      </c>
      <c r="BI123" s="192">
        <f>'ODD 12'!AX14</f>
        <v>0</v>
      </c>
      <c r="BJ123" s="78"/>
      <c r="BK123" s="315"/>
      <c r="BL123" s="664">
        <f t="shared" si="451"/>
        <v>0</v>
      </c>
      <c r="BM123" s="665">
        <f t="shared" si="452"/>
        <v>0</v>
      </c>
      <c r="BR123" s="234">
        <f t="shared" si="453"/>
        <v>1</v>
      </c>
      <c r="BS123" s="234">
        <f t="shared" si="454"/>
        <v>0</v>
      </c>
      <c r="BT123" s="234">
        <f t="shared" si="455"/>
        <v>0</v>
      </c>
      <c r="BU123" s="234">
        <f t="shared" si="456"/>
        <v>0</v>
      </c>
      <c r="BV123" s="234">
        <f t="shared" si="457"/>
        <v>0</v>
      </c>
      <c r="BW123" s="234">
        <f t="shared" si="458"/>
        <v>0</v>
      </c>
      <c r="BX123" s="234">
        <f t="shared" si="459"/>
        <v>0</v>
      </c>
      <c r="BY123" s="234">
        <f t="shared" si="460"/>
        <v>0</v>
      </c>
    </row>
    <row r="124" spans="1:77" ht="114" customHeight="1">
      <c r="B124" s="263" t="s">
        <v>291</v>
      </c>
      <c r="C124" s="196" t="s">
        <v>292</v>
      </c>
      <c r="D124" s="600">
        <f>'ODD 12'!D15</f>
        <v>0</v>
      </c>
      <c r="E124" s="195">
        <f>'ODD 12'!E15</f>
        <v>0</v>
      </c>
      <c r="F124" s="132">
        <f>'ODD 12'!F15</f>
        <v>0</v>
      </c>
      <c r="G124" s="132">
        <f>'ODD 12'!G15</f>
        <v>0</v>
      </c>
      <c r="H124" s="133">
        <f>'ODD 12'!H15</f>
        <v>0</v>
      </c>
      <c r="I124" s="133">
        <f>'ODD 12'!I15</f>
        <v>0</v>
      </c>
      <c r="J124" s="249">
        <f t="shared" si="420"/>
        <v>0</v>
      </c>
      <c r="K124" s="250">
        <f t="shared" si="439"/>
        <v>0</v>
      </c>
      <c r="L124" s="250" t="b">
        <f t="shared" si="421"/>
        <v>0</v>
      </c>
      <c r="M124" s="250" t="b">
        <f t="shared" si="422"/>
        <v>0</v>
      </c>
      <c r="N124" s="250" t="b">
        <f t="shared" si="423"/>
        <v>0</v>
      </c>
      <c r="O124" s="250" t="b">
        <f t="shared" si="424"/>
        <v>0</v>
      </c>
      <c r="P124" s="250" t="b">
        <f t="shared" si="425"/>
        <v>0</v>
      </c>
      <c r="Q124" s="250" t="b">
        <f t="shared" si="426"/>
        <v>0</v>
      </c>
      <c r="R124" s="250" t="b">
        <f t="shared" si="427"/>
        <v>0</v>
      </c>
      <c r="S124" s="251">
        <f t="shared" si="440"/>
        <v>0</v>
      </c>
      <c r="T124" s="252">
        <f t="shared" si="441"/>
        <v>0</v>
      </c>
      <c r="U124" s="253">
        <f t="shared" si="442"/>
        <v>0</v>
      </c>
      <c r="V124" s="250" t="b">
        <f t="shared" si="428"/>
        <v>0</v>
      </c>
      <c r="W124" s="250" t="b">
        <f t="shared" si="429"/>
        <v>0</v>
      </c>
      <c r="X124" s="250" t="b">
        <f t="shared" si="430"/>
        <v>0</v>
      </c>
      <c r="Y124" s="250" t="b">
        <f t="shared" si="431"/>
        <v>0</v>
      </c>
      <c r="Z124" s="636" t="b">
        <f t="shared" si="432"/>
        <v>1</v>
      </c>
      <c r="AA124" s="641" t="str">
        <f>IF(COUNTA(E124:F124:H124)&lt;3,"",(IF(V124=TRUE,$V$3,IF(W124=TRUE,$W$3,IF(X124=TRUE,$X$3,IF(Y124=TRUE,$Y$3,"Non"))))))</f>
        <v>Non</v>
      </c>
      <c r="AB124" s="250" t="b">
        <f t="shared" si="433"/>
        <v>0</v>
      </c>
      <c r="AC124" s="250" t="b">
        <f t="shared" si="434"/>
        <v>0</v>
      </c>
      <c r="AD124" s="250" t="b">
        <f t="shared" si="435"/>
        <v>0</v>
      </c>
      <c r="AE124" s="250" t="b">
        <f t="shared" si="436"/>
        <v>0</v>
      </c>
      <c r="AF124" s="250" t="b">
        <f t="shared" si="437"/>
        <v>0</v>
      </c>
      <c r="AG124" s="134" t="str">
        <f>IF(COUNTA(E124:F124:H124)&lt;3,"",(IF(AB124=TRUE,$AB$3,IF(AC124=TRUE,$AC$3,IF(AD124=TRUE,$AD$3,IF(AE124=TRUE,$AE$3,IF(AF124=TRUE,$AF$3,"Aucune")))))))</f>
        <v>Aucune</v>
      </c>
      <c r="AH124" s="276" t="b">
        <f t="shared" si="305"/>
        <v>0</v>
      </c>
      <c r="AI124" s="276" t="b">
        <f t="shared" si="306"/>
        <v>0</v>
      </c>
      <c r="AJ124" s="276" t="b">
        <f t="shared" si="307"/>
        <v>0</v>
      </c>
      <c r="AK124" s="276" t="b">
        <f t="shared" si="308"/>
        <v>0</v>
      </c>
      <c r="AL124" s="276" t="b">
        <f t="shared" si="309"/>
        <v>0</v>
      </c>
      <c r="AM124" s="276" t="b">
        <f t="shared" si="310"/>
        <v>0</v>
      </c>
      <c r="AN124" s="276" t="b">
        <f t="shared" si="311"/>
        <v>0</v>
      </c>
      <c r="AO124" s="276" t="b">
        <f t="shared" si="312"/>
        <v>0</v>
      </c>
      <c r="AP124" s="276" t="b">
        <f t="shared" si="313"/>
        <v>0</v>
      </c>
      <c r="AQ124" s="276" t="b">
        <f t="shared" si="314"/>
        <v>0</v>
      </c>
      <c r="AR124" s="276" t="b">
        <f t="shared" si="315"/>
        <v>0</v>
      </c>
      <c r="AS124" s="276" t="b">
        <f t="shared" si="316"/>
        <v>0</v>
      </c>
      <c r="AT124" s="276" t="b">
        <f t="shared" si="317"/>
        <v>0</v>
      </c>
      <c r="AU124" s="276" t="b">
        <f t="shared" si="318"/>
        <v>0</v>
      </c>
      <c r="AV124" s="276" t="b">
        <f t="shared" si="319"/>
        <v>0</v>
      </c>
      <c r="AW124" s="276" t="b">
        <f t="shared" si="320"/>
        <v>0</v>
      </c>
      <c r="AX124" s="566" t="str">
        <f>IF(COUNTA(E124:F124:H124)&lt;3,"",(IF(AH124=TRUE,AH$3,IF(AI124=TRUE,AI$3,IF(AJ124=TRUE,AJ$3,IF(AK124=TRUE,AK$3,IF(AL124=TRUE,AL$3,IF(AM124=TRUE,AM$3,IF(AN124=TRUE,AN$3,IF(AO124=TRUE,AO$3,IF(AP124=TRUE,AP$3,IF(AQ124=TRUE,AQ$3,IF(AR124=TRUE,AR$3,IF(AS124=TRUE,AS$3,IF(AT124=TRUE,AT$3,IF(AU124=TRUE,AU$3,IF(AV124=TRUE,AV$3,IF(AW124=TRUE,AW$3,"Aucune"))))))))))))))))))</f>
        <v>Aucune</v>
      </c>
      <c r="AY124" s="563" t="b">
        <f t="shared" si="443"/>
        <v>0</v>
      </c>
      <c r="AZ124" s="250" t="b">
        <f t="shared" si="444"/>
        <v>0</v>
      </c>
      <c r="BA124" s="250" t="b">
        <f t="shared" si="445"/>
        <v>0</v>
      </c>
      <c r="BB124" s="134" t="str">
        <f>IF(COUNTA(E124:F124:H124)&lt;3,"",(IF(AY124=TRUE,$AY$3,IF(AZ124=TRUE,$AZ$3,IF(BA124=TRUE,$BA$3,"Aucune action requise")))))</f>
        <v>Aucune action requise</v>
      </c>
      <c r="BC124" s="250" t="b">
        <f t="shared" si="446"/>
        <v>0</v>
      </c>
      <c r="BD124" s="250" t="b">
        <f t="shared" si="447"/>
        <v>0</v>
      </c>
      <c r="BE124" s="250" t="b">
        <f t="shared" si="448"/>
        <v>0</v>
      </c>
      <c r="BF124" s="250" t="b">
        <f t="shared" si="449"/>
        <v>0</v>
      </c>
      <c r="BG124" s="134" t="str">
        <f>IF(COUNTA(E124:F124:H124)&lt;3,"",(IF(BC124=TRUE,$BC$3,IF(BD124=TRUE,$BD$3,IF(BE124=TRUE,$BE$3,IF(BF124=TRUE,$BF$3,"Aucun"))))))</f>
        <v>Aucun</v>
      </c>
      <c r="BH124" s="135">
        <f t="shared" si="450"/>
        <v>0</v>
      </c>
      <c r="BI124" s="135">
        <f>'ODD 12'!AX15</f>
        <v>0</v>
      </c>
      <c r="BJ124" s="36"/>
      <c r="BK124" s="308"/>
      <c r="BL124" s="666">
        <f t="shared" si="451"/>
        <v>0</v>
      </c>
      <c r="BM124" s="667">
        <f t="shared" si="452"/>
        <v>0</v>
      </c>
      <c r="BR124" s="234">
        <f t="shared" si="453"/>
        <v>1</v>
      </c>
      <c r="BS124" s="234">
        <f t="shared" si="454"/>
        <v>0</v>
      </c>
      <c r="BT124" s="234">
        <f t="shared" si="455"/>
        <v>0</v>
      </c>
      <c r="BU124" s="234">
        <f t="shared" si="456"/>
        <v>0</v>
      </c>
      <c r="BV124" s="234">
        <f t="shared" si="457"/>
        <v>0</v>
      </c>
      <c r="BW124" s="234">
        <f t="shared" si="458"/>
        <v>0</v>
      </c>
      <c r="BX124" s="234">
        <f t="shared" si="459"/>
        <v>0</v>
      </c>
      <c r="BY124" s="234">
        <f t="shared" si="460"/>
        <v>0</v>
      </c>
    </row>
    <row r="125" spans="1:77" ht="114" customHeight="1">
      <c r="B125" s="261" t="s">
        <v>293</v>
      </c>
      <c r="C125" s="159" t="s">
        <v>294</v>
      </c>
      <c r="D125" s="594">
        <f>'ODD 12'!D16</f>
        <v>0</v>
      </c>
      <c r="E125" s="172">
        <f>'ODD 12'!E16</f>
        <v>0</v>
      </c>
      <c r="F125" s="119">
        <f>'ODD 12'!F16</f>
        <v>0</v>
      </c>
      <c r="G125" s="119">
        <f>'ODD 12'!G16</f>
        <v>0</v>
      </c>
      <c r="H125" s="120">
        <f>'ODD 12'!H16</f>
        <v>0</v>
      </c>
      <c r="I125" s="120">
        <f>'ODD 12'!I16</f>
        <v>0</v>
      </c>
      <c r="J125" s="236">
        <f t="shared" si="420"/>
        <v>0</v>
      </c>
      <c r="K125" s="237">
        <f t="shared" si="439"/>
        <v>0</v>
      </c>
      <c r="L125" s="237" t="b">
        <f t="shared" si="421"/>
        <v>0</v>
      </c>
      <c r="M125" s="237" t="b">
        <f t="shared" si="422"/>
        <v>0</v>
      </c>
      <c r="N125" s="237" t="b">
        <f t="shared" si="423"/>
        <v>0</v>
      </c>
      <c r="O125" s="237" t="b">
        <f t="shared" si="424"/>
        <v>0</v>
      </c>
      <c r="P125" s="237" t="b">
        <f t="shared" si="425"/>
        <v>0</v>
      </c>
      <c r="Q125" s="237" t="b">
        <f t="shared" si="426"/>
        <v>0</v>
      </c>
      <c r="R125" s="237" t="b">
        <f t="shared" si="427"/>
        <v>0</v>
      </c>
      <c r="S125" s="238">
        <f t="shared" si="440"/>
        <v>0</v>
      </c>
      <c r="T125" s="239">
        <f t="shared" si="441"/>
        <v>0</v>
      </c>
      <c r="U125" s="240">
        <f t="shared" si="442"/>
        <v>0</v>
      </c>
      <c r="V125" s="237" t="b">
        <f t="shared" si="428"/>
        <v>0</v>
      </c>
      <c r="W125" s="237" t="b">
        <f t="shared" si="429"/>
        <v>0</v>
      </c>
      <c r="X125" s="237" t="b">
        <f t="shared" si="430"/>
        <v>0</v>
      </c>
      <c r="Y125" s="237" t="b">
        <f t="shared" si="431"/>
        <v>0</v>
      </c>
      <c r="Z125" s="634" t="b">
        <f t="shared" si="432"/>
        <v>1</v>
      </c>
      <c r="AA125" s="639" t="str">
        <f>IF(COUNTA(E125:F125:H125)&lt;3,"",(IF(V125=TRUE,$V$3,IF(W125=TRUE,$W$3,IF(X125=TRUE,$X$3,IF(Y125=TRUE,$Y$3,"Non"))))))</f>
        <v>Non</v>
      </c>
      <c r="AB125" s="237" t="b">
        <f t="shared" si="433"/>
        <v>0</v>
      </c>
      <c r="AC125" s="237" t="b">
        <f t="shared" si="434"/>
        <v>0</v>
      </c>
      <c r="AD125" s="237" t="b">
        <f t="shared" si="435"/>
        <v>0</v>
      </c>
      <c r="AE125" s="237" t="b">
        <f t="shared" si="436"/>
        <v>0</v>
      </c>
      <c r="AF125" s="237" t="b">
        <f t="shared" si="437"/>
        <v>0</v>
      </c>
      <c r="AG125" s="121" t="str">
        <f>IF(COUNTA(E125:F125:H125)&lt;3,"",(IF(AB125=TRUE,$AB$3,IF(AC125=TRUE,$AC$3,IF(AD125=TRUE,$AD$3,IF(AE125=TRUE,$AE$3,IF(AF125=TRUE,$AF$3,"Aucune")))))))</f>
        <v>Aucune</v>
      </c>
      <c r="AH125" s="237" t="b">
        <f t="shared" si="305"/>
        <v>0</v>
      </c>
      <c r="AI125" s="237" t="b">
        <f t="shared" si="306"/>
        <v>0</v>
      </c>
      <c r="AJ125" s="237" t="b">
        <f t="shared" si="307"/>
        <v>0</v>
      </c>
      <c r="AK125" s="237" t="b">
        <f t="shared" si="308"/>
        <v>0</v>
      </c>
      <c r="AL125" s="237" t="b">
        <f t="shared" si="309"/>
        <v>0</v>
      </c>
      <c r="AM125" s="237" t="b">
        <f t="shared" si="310"/>
        <v>0</v>
      </c>
      <c r="AN125" s="237" t="b">
        <f t="shared" si="311"/>
        <v>0</v>
      </c>
      <c r="AO125" s="237" t="b">
        <f t="shared" si="312"/>
        <v>0</v>
      </c>
      <c r="AP125" s="237" t="b">
        <f t="shared" si="313"/>
        <v>0</v>
      </c>
      <c r="AQ125" s="237" t="b">
        <f t="shared" si="314"/>
        <v>0</v>
      </c>
      <c r="AR125" s="237" t="b">
        <f t="shared" si="315"/>
        <v>0</v>
      </c>
      <c r="AS125" s="237" t="b">
        <f t="shared" si="316"/>
        <v>0</v>
      </c>
      <c r="AT125" s="237" t="b">
        <f t="shared" si="317"/>
        <v>0</v>
      </c>
      <c r="AU125" s="237" t="b">
        <f t="shared" si="318"/>
        <v>0</v>
      </c>
      <c r="AV125" s="237" t="b">
        <f t="shared" si="319"/>
        <v>0</v>
      </c>
      <c r="AW125" s="237" t="b">
        <f t="shared" si="320"/>
        <v>0</v>
      </c>
      <c r="AX125" s="623" t="str">
        <f>IF(COUNTA(E125:F125:H125)&lt;3,"",(IF(AH125=TRUE,AH$3,IF(AI125=TRUE,AI$3,IF(AJ125=TRUE,AJ$3,IF(AK125=TRUE,AK$3,IF(AL125=TRUE,AL$3,IF(AM125=TRUE,AM$3,IF(AN125=TRUE,AN$3,IF(AO125=TRUE,AO$3,IF(AP125=TRUE,AP$3,IF(AQ125=TRUE,AQ$3,IF(AR125=TRUE,AR$3,IF(AS125=TRUE,AS$3,IF(AT125=TRUE,AT$3,IF(AU125=TRUE,AU$3,IF(AV125=TRUE,AV$3,IF(AW125=TRUE,AW$3,"Aucune"))))))))))))))))))</f>
        <v>Aucune</v>
      </c>
      <c r="AY125" s="551" t="b">
        <f t="shared" si="443"/>
        <v>0</v>
      </c>
      <c r="AZ125" s="237" t="b">
        <f t="shared" si="444"/>
        <v>0</v>
      </c>
      <c r="BA125" s="237" t="b">
        <f t="shared" si="445"/>
        <v>0</v>
      </c>
      <c r="BB125" s="121" t="str">
        <f>IF(COUNTA(E125:F125:H125)&lt;3,"",(IF(AY125=TRUE,$AY$3,IF(AZ125=TRUE,$AZ$3,IF(BA125=TRUE,$BA$3,"Aucune action requise")))))</f>
        <v>Aucune action requise</v>
      </c>
      <c r="BC125" s="237" t="b">
        <f t="shared" si="446"/>
        <v>0</v>
      </c>
      <c r="BD125" s="237" t="b">
        <f t="shared" si="447"/>
        <v>0</v>
      </c>
      <c r="BE125" s="237" t="b">
        <f t="shared" si="448"/>
        <v>0</v>
      </c>
      <c r="BF125" s="237" t="b">
        <f t="shared" si="449"/>
        <v>0</v>
      </c>
      <c r="BG125" s="121" t="str">
        <f>IF(COUNTA(E125:F125:H125)&lt;3,"",(IF(BC125=TRUE,$BC$3,IF(BD125=TRUE,$BD$3,IF(BE125=TRUE,$BE$3,IF(BF125=TRUE,$BF$3,"Aucun"))))))</f>
        <v>Aucun</v>
      </c>
      <c r="BH125" s="122">
        <f t="shared" si="450"/>
        <v>0</v>
      </c>
      <c r="BI125" s="122">
        <f>'ODD 12'!AX16</f>
        <v>0</v>
      </c>
      <c r="BJ125" s="34"/>
      <c r="BK125" s="306"/>
      <c r="BL125" s="662">
        <f t="shared" si="451"/>
        <v>0</v>
      </c>
      <c r="BM125" s="663">
        <f t="shared" si="452"/>
        <v>0</v>
      </c>
      <c r="BR125" s="234">
        <f t="shared" si="453"/>
        <v>1</v>
      </c>
      <c r="BS125" s="234">
        <f t="shared" si="454"/>
        <v>0</v>
      </c>
      <c r="BT125" s="234">
        <f t="shared" si="455"/>
        <v>0</v>
      </c>
      <c r="BU125" s="234">
        <f t="shared" si="456"/>
        <v>0</v>
      </c>
      <c r="BV125" s="234">
        <f t="shared" si="457"/>
        <v>0</v>
      </c>
      <c r="BW125" s="234">
        <f t="shared" si="458"/>
        <v>0</v>
      </c>
      <c r="BX125" s="234">
        <f t="shared" si="459"/>
        <v>0</v>
      </c>
      <c r="BY125" s="234">
        <f t="shared" si="460"/>
        <v>0</v>
      </c>
    </row>
    <row r="126" spans="1:77" ht="114" customHeight="1" thickBot="1">
      <c r="B126" s="262" t="s">
        <v>295</v>
      </c>
      <c r="C126" s="332" t="s">
        <v>296</v>
      </c>
      <c r="D126" s="582">
        <f>'ODD 12'!D17</f>
        <v>0</v>
      </c>
      <c r="E126" s="183">
        <f>'ODD 12'!E17</f>
        <v>0</v>
      </c>
      <c r="F126" s="148">
        <f>'ODD 12'!F17</f>
        <v>0</v>
      </c>
      <c r="G126" s="148">
        <f>'ODD 12'!G17</f>
        <v>0</v>
      </c>
      <c r="H126" s="149">
        <f>'ODD 12'!H17</f>
        <v>0</v>
      </c>
      <c r="I126" s="149">
        <f>'ODD 12'!I17</f>
        <v>0</v>
      </c>
      <c r="J126" s="269">
        <f t="shared" si="420"/>
        <v>0</v>
      </c>
      <c r="K126" s="270">
        <f t="shared" si="439"/>
        <v>0</v>
      </c>
      <c r="L126" s="270" t="b">
        <f t="shared" si="421"/>
        <v>0</v>
      </c>
      <c r="M126" s="270" t="b">
        <f t="shared" si="422"/>
        <v>0</v>
      </c>
      <c r="N126" s="270" t="b">
        <f t="shared" si="423"/>
        <v>0</v>
      </c>
      <c r="O126" s="270" t="b">
        <f t="shared" si="424"/>
        <v>0</v>
      </c>
      <c r="P126" s="270" t="b">
        <f t="shared" si="425"/>
        <v>0</v>
      </c>
      <c r="Q126" s="270" t="b">
        <f t="shared" si="426"/>
        <v>0</v>
      </c>
      <c r="R126" s="270" t="b">
        <f t="shared" si="427"/>
        <v>0</v>
      </c>
      <c r="S126" s="271">
        <f t="shared" si="440"/>
        <v>0</v>
      </c>
      <c r="T126" s="272">
        <f t="shared" si="441"/>
        <v>0</v>
      </c>
      <c r="U126" s="273">
        <f t="shared" si="442"/>
        <v>0</v>
      </c>
      <c r="V126" s="270" t="b">
        <f t="shared" si="428"/>
        <v>0</v>
      </c>
      <c r="W126" s="270" t="b">
        <f t="shared" si="429"/>
        <v>0</v>
      </c>
      <c r="X126" s="270" t="b">
        <f t="shared" si="430"/>
        <v>0</v>
      </c>
      <c r="Y126" s="270" t="b">
        <f t="shared" si="431"/>
        <v>0</v>
      </c>
      <c r="Z126" s="637" t="b">
        <f t="shared" si="432"/>
        <v>1</v>
      </c>
      <c r="AA126" s="642" t="str">
        <f>IF(COUNTA(E126:F126:H126)&lt;3,"",(IF(V126=TRUE,$V$3,IF(W126=TRUE,$W$3,IF(X126=TRUE,$X$3,IF(Y126=TRUE,$Y$3,"Non"))))))</f>
        <v>Non</v>
      </c>
      <c r="AB126" s="270" t="b">
        <f t="shared" si="433"/>
        <v>0</v>
      </c>
      <c r="AC126" s="270" t="b">
        <f t="shared" si="434"/>
        <v>0</v>
      </c>
      <c r="AD126" s="270" t="b">
        <f t="shared" si="435"/>
        <v>0</v>
      </c>
      <c r="AE126" s="270" t="b">
        <f t="shared" si="436"/>
        <v>0</v>
      </c>
      <c r="AF126" s="270" t="b">
        <f t="shared" si="437"/>
        <v>0</v>
      </c>
      <c r="AG126" s="150" t="str">
        <f>IF(COUNTA(E126:F126:H126)&lt;3,"",(IF(AB126=TRUE,$AB$3,IF(AC126=TRUE,$AC$3,IF(AD126=TRUE,$AD$3,IF(AE126=TRUE,$AE$3,IF(AF126=TRUE,$AF$3,"Aucune")))))))</f>
        <v>Aucune</v>
      </c>
      <c r="AH126" s="293" t="b">
        <f t="shared" si="305"/>
        <v>0</v>
      </c>
      <c r="AI126" s="293" t="b">
        <f t="shared" si="306"/>
        <v>0</v>
      </c>
      <c r="AJ126" s="293" t="b">
        <f t="shared" si="307"/>
        <v>0</v>
      </c>
      <c r="AK126" s="293" t="b">
        <f t="shared" si="308"/>
        <v>0</v>
      </c>
      <c r="AL126" s="293" t="b">
        <f t="shared" si="309"/>
        <v>0</v>
      </c>
      <c r="AM126" s="293" t="b">
        <f t="shared" si="310"/>
        <v>0</v>
      </c>
      <c r="AN126" s="293" t="b">
        <f t="shared" si="311"/>
        <v>0</v>
      </c>
      <c r="AO126" s="293" t="b">
        <f t="shared" si="312"/>
        <v>0</v>
      </c>
      <c r="AP126" s="293" t="b">
        <f t="shared" si="313"/>
        <v>0</v>
      </c>
      <c r="AQ126" s="293" t="b">
        <f t="shared" si="314"/>
        <v>0</v>
      </c>
      <c r="AR126" s="293" t="b">
        <f t="shared" si="315"/>
        <v>0</v>
      </c>
      <c r="AS126" s="293" t="b">
        <f t="shared" si="316"/>
        <v>0</v>
      </c>
      <c r="AT126" s="293" t="b">
        <f t="shared" si="317"/>
        <v>0</v>
      </c>
      <c r="AU126" s="293" t="b">
        <f t="shared" si="318"/>
        <v>0</v>
      </c>
      <c r="AV126" s="293" t="b">
        <f t="shared" si="319"/>
        <v>0</v>
      </c>
      <c r="AW126" s="293" t="b">
        <f t="shared" si="320"/>
        <v>0</v>
      </c>
      <c r="AX126" s="588" t="str">
        <f>IF(COUNTA(E126:F126:H126)&lt;3,"",(IF(AH126=TRUE,AH$3,IF(AI126=TRUE,AI$3,IF(AJ126=TRUE,AJ$3,IF(AK126=TRUE,AK$3,IF(AL126=TRUE,AL$3,IF(AM126=TRUE,AM$3,IF(AN126=TRUE,AN$3,IF(AO126=TRUE,AO$3,IF(AP126=TRUE,AP$3,IF(AQ126=TRUE,AQ$3,IF(AR126=TRUE,AR$3,IF(AS126=TRUE,AS$3,IF(AT126=TRUE,AT$3,IF(AU126=TRUE,AU$3,IF(AV126=TRUE,AV$3,IF(AW126=TRUE,AW$3,"Aucune"))))))))))))))))))</f>
        <v>Aucune</v>
      </c>
      <c r="AY126" s="562" t="b">
        <f t="shared" si="443"/>
        <v>0</v>
      </c>
      <c r="AZ126" s="256" t="b">
        <f t="shared" si="444"/>
        <v>0</v>
      </c>
      <c r="BA126" s="256" t="b">
        <f t="shared" si="445"/>
        <v>0</v>
      </c>
      <c r="BB126" s="140" t="str">
        <f>IF(COUNTA(E126:F126:H126)&lt;3,"",(IF(AY126=TRUE,$AY$3,IF(AZ126=TRUE,$AZ$3,IF(BA126=TRUE,$BA$3,"Aucune action requise")))))</f>
        <v>Aucune action requise</v>
      </c>
      <c r="BC126" s="256" t="b">
        <f t="shared" si="446"/>
        <v>0</v>
      </c>
      <c r="BD126" s="256" t="b">
        <f t="shared" si="447"/>
        <v>0</v>
      </c>
      <c r="BE126" s="256" t="b">
        <f t="shared" si="448"/>
        <v>0</v>
      </c>
      <c r="BF126" s="256" t="b">
        <f t="shared" si="449"/>
        <v>0</v>
      </c>
      <c r="BG126" s="140" t="str">
        <f>IF(COUNTA(E126:F126:H126)&lt;3,"",(IF(BC126=TRUE,$BC$3,IF(BD126=TRUE,$BD$3,IF(BE126=TRUE,$BE$3,IF(BF126=TRUE,$BF$3,"Aucun"))))))</f>
        <v>Aucun</v>
      </c>
      <c r="BH126" s="141">
        <f t="shared" si="450"/>
        <v>0</v>
      </c>
      <c r="BI126" s="141">
        <f>'ODD 12'!AX17</f>
        <v>0</v>
      </c>
      <c r="BJ126" s="35"/>
      <c r="BK126" s="309"/>
      <c r="BL126" s="668">
        <f t="shared" si="451"/>
        <v>0</v>
      </c>
      <c r="BM126" s="669">
        <f t="shared" si="452"/>
        <v>0</v>
      </c>
      <c r="BR126" s="234">
        <f t="shared" si="453"/>
        <v>1</v>
      </c>
      <c r="BS126" s="234">
        <f t="shared" si="454"/>
        <v>0</v>
      </c>
      <c r="BT126" s="234">
        <f t="shared" si="455"/>
        <v>0</v>
      </c>
      <c r="BU126" s="234">
        <f t="shared" si="456"/>
        <v>0</v>
      </c>
      <c r="BV126" s="234">
        <f t="shared" si="457"/>
        <v>0</v>
      </c>
      <c r="BW126" s="234">
        <f t="shared" si="458"/>
        <v>0</v>
      </c>
      <c r="BX126" s="234">
        <f t="shared" si="459"/>
        <v>0</v>
      </c>
      <c r="BY126" s="234">
        <f t="shared" si="460"/>
        <v>0</v>
      </c>
    </row>
    <row r="127" spans="1:77" s="224" customFormat="1" ht="30.75" customHeight="1" thickBot="1">
      <c r="A127" s="223"/>
      <c r="B127" s="770" t="str">
        <f>'ODD 13'!B2:C2</f>
        <v xml:space="preserve">ODD 13  -   Prendre d’urgence des mesures pour lutter contre les changements climatiques et leurs répercussions * </v>
      </c>
      <c r="C127" s="771"/>
      <c r="D127" s="771"/>
      <c r="E127" s="771"/>
      <c r="F127" s="771"/>
      <c r="G127" s="771"/>
      <c r="H127" s="771"/>
      <c r="I127" s="771"/>
      <c r="J127" s="771"/>
      <c r="K127" s="771"/>
      <c r="L127" s="771"/>
      <c r="M127" s="771"/>
      <c r="N127" s="771"/>
      <c r="O127" s="771"/>
      <c r="P127" s="771"/>
      <c r="Q127" s="771"/>
      <c r="R127" s="771"/>
      <c r="S127" s="771"/>
      <c r="T127" s="771"/>
      <c r="U127" s="771"/>
      <c r="V127" s="771"/>
      <c r="W127" s="771"/>
      <c r="X127" s="771"/>
      <c r="Y127" s="771"/>
      <c r="Z127" s="771"/>
      <c r="AA127" s="771"/>
      <c r="AB127" s="771"/>
      <c r="AC127" s="771"/>
      <c r="AD127" s="771"/>
      <c r="AE127" s="771"/>
      <c r="AF127" s="771"/>
      <c r="AG127" s="771"/>
      <c r="AH127" s="771"/>
      <c r="AI127" s="771"/>
      <c r="AJ127" s="771"/>
      <c r="AK127" s="771"/>
      <c r="AL127" s="771"/>
      <c r="AM127" s="771"/>
      <c r="AN127" s="771"/>
      <c r="AO127" s="771"/>
      <c r="AP127" s="771"/>
      <c r="AQ127" s="771"/>
      <c r="AR127" s="771"/>
      <c r="AS127" s="771"/>
      <c r="AT127" s="771"/>
      <c r="AU127" s="771"/>
      <c r="AV127" s="771"/>
      <c r="AW127" s="771"/>
      <c r="AX127" s="771"/>
      <c r="AY127" s="771"/>
      <c r="AZ127" s="771"/>
      <c r="BA127" s="771"/>
      <c r="BB127" s="771"/>
      <c r="BC127" s="771"/>
      <c r="BD127" s="771"/>
      <c r="BE127" s="771"/>
      <c r="BF127" s="771"/>
      <c r="BG127" s="771"/>
      <c r="BH127" s="771"/>
      <c r="BI127" s="771"/>
      <c r="BJ127" s="771"/>
      <c r="BK127" s="771"/>
      <c r="BL127" s="771"/>
      <c r="BM127" s="774"/>
      <c r="BO127" s="224" t="str">
        <f>B127</f>
        <v xml:space="preserve">ODD 13  -   Prendre d’urgence des mesures pour lutter contre les changements climatiques et leurs répercussions * </v>
      </c>
      <c r="BP127" s="224">
        <v>5</v>
      </c>
      <c r="BQ127" s="224">
        <f>BP127-BR127</f>
        <v>0</v>
      </c>
      <c r="BR127" s="225">
        <f>SUM(BR128:BR132)</f>
        <v>5</v>
      </c>
      <c r="BS127" s="225">
        <f t="shared" ref="BS127:BY127" si="461">SUM(BS128:BS132)</f>
        <v>0</v>
      </c>
      <c r="BT127" s="225">
        <f t="shared" si="461"/>
        <v>0</v>
      </c>
      <c r="BU127" s="225">
        <f t="shared" si="461"/>
        <v>0</v>
      </c>
      <c r="BV127" s="225">
        <f t="shared" si="461"/>
        <v>0</v>
      </c>
      <c r="BW127" s="225">
        <f t="shared" si="461"/>
        <v>0</v>
      </c>
      <c r="BX127" s="225">
        <f t="shared" si="461"/>
        <v>0</v>
      </c>
      <c r="BY127" s="225">
        <f t="shared" si="461"/>
        <v>0</v>
      </c>
    </row>
    <row r="128" spans="1:77" s="233" customFormat="1" ht="114" customHeight="1">
      <c r="A128" s="226"/>
      <c r="B128" s="260" t="s">
        <v>298</v>
      </c>
      <c r="C128" s="194" t="s">
        <v>299</v>
      </c>
      <c r="D128" s="343">
        <f>'ODD 13'!D7</f>
        <v>0</v>
      </c>
      <c r="E128" s="170">
        <f>'ODD 13'!E7</f>
        <v>0</v>
      </c>
      <c r="F128" s="154">
        <f>'ODD 13'!F7</f>
        <v>0</v>
      </c>
      <c r="G128" s="154">
        <f>'ODD 13'!G7</f>
        <v>0</v>
      </c>
      <c r="H128" s="155">
        <f>'ODD 13'!H7</f>
        <v>0</v>
      </c>
      <c r="I128" s="155">
        <f>'ODD 13'!I7</f>
        <v>0</v>
      </c>
      <c r="J128" s="275">
        <f>S128</f>
        <v>0</v>
      </c>
      <c r="K128" s="276">
        <f>E128*10+F128</f>
        <v>0</v>
      </c>
      <c r="L128" s="276" t="b">
        <f>OR(K128=31)</f>
        <v>0</v>
      </c>
      <c r="M128" s="276" t="b">
        <f>OR(K128=21,K128=32)</f>
        <v>0</v>
      </c>
      <c r="N128" s="276" t="b">
        <f>OR(K128=22,K128=33)</f>
        <v>0</v>
      </c>
      <c r="O128" s="276" t="b">
        <f>OR(K128=11,K128=12)</f>
        <v>0</v>
      </c>
      <c r="P128" s="276" t="b">
        <f>OR(K128=23,K128=34)</f>
        <v>0</v>
      </c>
      <c r="Q128" s="276" t="b">
        <f>OR(K128=13,K128=14,K128=24)</f>
        <v>0</v>
      </c>
      <c r="R128" s="276" t="b">
        <f>OR(K128=1,K128=2,K128=3,K128=4)</f>
        <v>0</v>
      </c>
      <c r="S128" s="277">
        <f>IF(COUNTA(E128:F128)&lt;2,"",(IF(L128=TRUE,$L$3,IF(M128=TRUE,$M$3,IF(N128=TRUE,$N$3,IF(O128=TRUE,$O$3,IF(P128=TRUE,$P$3,IF(Q128=TRUE,$Q$3,IF(R128=TRUE,$R$3,0)))))))))</f>
        <v>0</v>
      </c>
      <c r="T128" s="278">
        <f>IF(COUNTA(E128:F128)&lt;2,"",(IF(L128=TRUE,6,IF(M128=TRUE,5,IF(N128=TRUE,4,IF(O128=TRUE,3,IF(P128=TRUE,2,IF(Q128=TRUE,1,IF(R128=TRUE,0,0)))))))))</f>
        <v>0</v>
      </c>
      <c r="U128" s="279">
        <f>T128*10+H128</f>
        <v>0</v>
      </c>
      <c r="V128" s="276" t="b">
        <f>OR(U128=61,U128=62,U128=63)</f>
        <v>0</v>
      </c>
      <c r="W128" s="276" t="b">
        <f>OR(U128=51,U128=52)</f>
        <v>0</v>
      </c>
      <c r="X128" s="276" t="b">
        <f>OR(U128=31,U128=41,U128=42,U128=53)</f>
        <v>0</v>
      </c>
      <c r="Y128" s="276" t="b">
        <f>OR(U128=21,U128=32)</f>
        <v>0</v>
      </c>
      <c r="Z128" s="633" t="b">
        <f>AND(V128=FALSE,W128=FALSE,X128=FALSE,Y128=FALSE)</f>
        <v>1</v>
      </c>
      <c r="AA128" s="638" t="str">
        <f>IF(COUNTA(E128:F128:H128)&lt;3,"",(IF(V128=TRUE,$V$3,IF(W128=TRUE,$W$3,IF(X128=TRUE,$X$3,IF(Y128=TRUE,$Y$3,"Non"))))))</f>
        <v>Non</v>
      </c>
      <c r="AB128" s="276" t="b">
        <f>OR(U128=61,U128=62,U128=51,U128=52)</f>
        <v>0</v>
      </c>
      <c r="AC128" s="276" t="b">
        <f>OR(U128=41,U128=42)</f>
        <v>0</v>
      </c>
      <c r="AD128" s="276" t="b">
        <f>OR(U128=31,U128=32,U128=63,U128=64,U128=53,U128=54,)</f>
        <v>0</v>
      </c>
      <c r="AE128" s="276" t="b">
        <f>OR(U128=21,U128=22,)</f>
        <v>0</v>
      </c>
      <c r="AF128" s="276" t="b">
        <f>OR(U128=11,U128=12,U128=13,U128=23,)</f>
        <v>0</v>
      </c>
      <c r="AG128" s="156" t="str">
        <f>IF(COUNTA(E128:F128:H128)&lt;3,"",(IF(AB128=TRUE,$AB$3,IF(AC128=TRUE,$AC$3,IF(AD128=TRUE,$AD$3,IF(AE128=TRUE,$AE$3,IF(AF128=TRUE,$AF$3,"Aucune")))))))</f>
        <v>Aucune</v>
      </c>
      <c r="AH128" s="237" t="b">
        <f t="shared" si="305"/>
        <v>0</v>
      </c>
      <c r="AI128" s="237" t="b">
        <f t="shared" si="306"/>
        <v>0</v>
      </c>
      <c r="AJ128" s="237" t="b">
        <f t="shared" si="307"/>
        <v>0</v>
      </c>
      <c r="AK128" s="237" t="b">
        <f t="shared" si="308"/>
        <v>0</v>
      </c>
      <c r="AL128" s="237" t="b">
        <f t="shared" si="309"/>
        <v>0</v>
      </c>
      <c r="AM128" s="237" t="b">
        <f t="shared" si="310"/>
        <v>0</v>
      </c>
      <c r="AN128" s="237" t="b">
        <f t="shared" si="311"/>
        <v>0</v>
      </c>
      <c r="AO128" s="237" t="b">
        <f t="shared" si="312"/>
        <v>0</v>
      </c>
      <c r="AP128" s="237" t="b">
        <f t="shared" si="313"/>
        <v>0</v>
      </c>
      <c r="AQ128" s="237" t="b">
        <f t="shared" si="314"/>
        <v>0</v>
      </c>
      <c r="AR128" s="237" t="b">
        <f t="shared" si="315"/>
        <v>0</v>
      </c>
      <c r="AS128" s="237" t="b">
        <f t="shared" si="316"/>
        <v>0</v>
      </c>
      <c r="AT128" s="237" t="b">
        <f t="shared" si="317"/>
        <v>0</v>
      </c>
      <c r="AU128" s="237" t="b">
        <f t="shared" si="318"/>
        <v>0</v>
      </c>
      <c r="AV128" s="237" t="b">
        <f t="shared" si="319"/>
        <v>0</v>
      </c>
      <c r="AW128" s="237" t="b">
        <f t="shared" si="320"/>
        <v>0</v>
      </c>
      <c r="AX128" s="623" t="str">
        <f>IF(COUNTA(E128:F128:H128)&lt;3,"",(IF(AH128=TRUE,AH$3,IF(AI128=TRUE,AI$3,IF(AJ128=TRUE,AJ$3,IF(AK128=TRUE,AK$3,IF(AL128=TRUE,AL$3,IF(AM128=TRUE,AM$3,IF(AN128=TRUE,AN$3,IF(AO128=TRUE,AO$3,IF(AP128=TRUE,AP$3,IF(AQ128=TRUE,AQ$3,IF(AR128=TRUE,AR$3,IF(AS128=TRUE,AS$3,IF(AT128=TRUE,AT$3,IF(AU128=TRUE,AU$3,IF(AV128=TRUE,AV$3,IF(AW128=TRUE,AW$3,"Aucune"))))))))))))))))))</f>
        <v>Aucune</v>
      </c>
      <c r="AY128" s="550" t="b">
        <f>OR(U128=61,U128=62,U128=63,U128=51,U128=52,U128=53)</f>
        <v>0</v>
      </c>
      <c r="AZ128" s="229" t="b">
        <f>OR(U128=41,U128=42,U128=43,U128=31,U128=32,U128=33)</f>
        <v>0</v>
      </c>
      <c r="BA128" s="229" t="b">
        <f>OR(U128=21,U128=22,U128=23,U128=11,U128=12,U128=13)</f>
        <v>0</v>
      </c>
      <c r="BB128" s="115" t="str">
        <f>IF(COUNTA(E128:F128:H128)&lt;3,"",(IF(AY128=TRUE,$AY$3,IF(AZ128=TRUE,$AZ$3,IF(BA128=TRUE,$BA$3,"Aucune action requise")))))</f>
        <v>Aucune action requise</v>
      </c>
      <c r="BC128" s="229" t="b">
        <f>OR(U128=61,U128=51,U128=41,U128=31,U128=21)</f>
        <v>0</v>
      </c>
      <c r="BD128" s="229" t="b">
        <f>OR(U128=62,U128=52,U128=42,U128=32,U128=22,U128=63,U128=53)</f>
        <v>0</v>
      </c>
      <c r="BE128" s="229" t="b">
        <f>OR(U128=43,U128=33,U128=23,U128=34,U128=24)</f>
        <v>0</v>
      </c>
      <c r="BF128" s="229" t="b">
        <f>OR(U128=64,U128=54,U128=44)</f>
        <v>0</v>
      </c>
      <c r="BG128" s="115" t="str">
        <f>IF(COUNTA(E128:F128:H128)&lt;3,"",(IF(BC128=TRUE,$BC$3,IF(BD128=TRUE,$BD$3,IF(BE128=TRUE,$BE$3,IF(BF128=TRUE,$BF$3,"Aucun"))))))</f>
        <v>Aucun</v>
      </c>
      <c r="BH128" s="116">
        <f>G128</f>
        <v>0</v>
      </c>
      <c r="BI128" s="116">
        <f>'ODD 13'!AX7</f>
        <v>0</v>
      </c>
      <c r="BJ128" s="89"/>
      <c r="BK128" s="305"/>
      <c r="BL128" s="660">
        <f>I128</f>
        <v>0</v>
      </c>
      <c r="BM128" s="661">
        <f>D128</f>
        <v>0</v>
      </c>
      <c r="BR128" s="234">
        <f>IF(K128=0,1,0)</f>
        <v>1</v>
      </c>
      <c r="BS128" s="234">
        <f t="shared" ref="BS128:BY132" si="462">IF(L128=TRUE,1,0)</f>
        <v>0</v>
      </c>
      <c r="BT128" s="234">
        <f t="shared" si="462"/>
        <v>0</v>
      </c>
      <c r="BU128" s="234">
        <f t="shared" si="462"/>
        <v>0</v>
      </c>
      <c r="BV128" s="234">
        <f t="shared" si="462"/>
        <v>0</v>
      </c>
      <c r="BW128" s="234">
        <f t="shared" si="462"/>
        <v>0</v>
      </c>
      <c r="BX128" s="234">
        <f t="shared" si="462"/>
        <v>0</v>
      </c>
      <c r="BY128" s="234">
        <f t="shared" si="462"/>
        <v>0</v>
      </c>
    </row>
    <row r="129" spans="1:77" s="233" customFormat="1" ht="114" customHeight="1">
      <c r="A129" s="226"/>
      <c r="B129" s="264" t="s">
        <v>300</v>
      </c>
      <c r="C129" s="160" t="s">
        <v>301</v>
      </c>
      <c r="D129" s="345">
        <f>'ODD 13'!D8</f>
        <v>0</v>
      </c>
      <c r="E129" s="185">
        <f>'ODD 13'!E8</f>
        <v>0</v>
      </c>
      <c r="F129" s="138">
        <f>'ODD 13'!F8</f>
        <v>0</v>
      </c>
      <c r="G129" s="138">
        <f>'ODD 13'!G8</f>
        <v>0</v>
      </c>
      <c r="H129" s="139">
        <f>'ODD 13'!H8</f>
        <v>0</v>
      </c>
      <c r="I129" s="139">
        <f>'ODD 13'!I8</f>
        <v>0</v>
      </c>
      <c r="J129" s="255">
        <f t="shared" ref="J129:J132" si="463">S129</f>
        <v>0</v>
      </c>
      <c r="K129" s="256">
        <f>E129*10+F129</f>
        <v>0</v>
      </c>
      <c r="L129" s="256" t="b">
        <f t="shared" ref="L129:L132" si="464">OR(K129=31)</f>
        <v>0</v>
      </c>
      <c r="M129" s="256" t="b">
        <f t="shared" ref="M129:M132" si="465">OR(K129=21,K129=32)</f>
        <v>0</v>
      </c>
      <c r="N129" s="256" t="b">
        <f t="shared" ref="N129:N132" si="466">OR(K129=22,K129=33)</f>
        <v>0</v>
      </c>
      <c r="O129" s="256" t="b">
        <f t="shared" ref="O129:O132" si="467">OR(K129=11,K129=12)</f>
        <v>0</v>
      </c>
      <c r="P129" s="256" t="b">
        <f t="shared" ref="P129:P132" si="468">OR(K129=23,K129=34)</f>
        <v>0</v>
      </c>
      <c r="Q129" s="256" t="b">
        <f t="shared" ref="Q129:Q132" si="469">OR(K129=13,K129=14,K129=24)</f>
        <v>0</v>
      </c>
      <c r="R129" s="256" t="b">
        <f t="shared" ref="R129:R132" si="470">OR(K129=1,K129=2,K129=3,K129=4)</f>
        <v>0</v>
      </c>
      <c r="S129" s="257">
        <f>IF(COUNTA(E129:F129)&lt;2,"",(IF(L129=TRUE,$L$3,IF(M129=TRUE,$M$3,IF(N129=TRUE,$N$3,IF(O129=TRUE,$O$3,IF(P129=TRUE,$P$3,IF(Q129=TRUE,$Q$3,IF(R129=TRUE,$R$3,0)))))))))</f>
        <v>0</v>
      </c>
      <c r="T129" s="258">
        <f>IF(COUNTA(E129:F129)&lt;2,"",(IF(L129=TRUE,6,IF(M129=TRUE,5,IF(N129=TRUE,4,IF(O129=TRUE,3,IF(P129=TRUE,2,IF(Q129=TRUE,1,IF(R129=TRUE,0,0)))))))))</f>
        <v>0</v>
      </c>
      <c r="U129" s="259">
        <f>T129*10+H129</f>
        <v>0</v>
      </c>
      <c r="V129" s="256" t="b">
        <f t="shared" ref="V129:V132" si="471">OR(U129=61,U129=62,U129=63)</f>
        <v>0</v>
      </c>
      <c r="W129" s="256" t="b">
        <f t="shared" ref="W129:W132" si="472">OR(U129=51,U129=52)</f>
        <v>0</v>
      </c>
      <c r="X129" s="256" t="b">
        <f t="shared" ref="X129:X132" si="473">OR(U129=31,U129=41,U129=42,U129=53)</f>
        <v>0</v>
      </c>
      <c r="Y129" s="256" t="b">
        <f t="shared" ref="Y129:Y132" si="474">OR(U129=21,U129=32)</f>
        <v>0</v>
      </c>
      <c r="Z129" s="643" t="b">
        <f t="shared" ref="Z129:Z132" si="475">AND(V129=FALSE,W129=FALSE,X129=FALSE,Y129=FALSE)</f>
        <v>1</v>
      </c>
      <c r="AA129" s="645" t="str">
        <f>IF(COUNTA(E129:F129:H129)&lt;3,"",(IF(V129=TRUE,$V$3,IF(W129=TRUE,$W$3,IF(X129=TRUE,$X$3,IF(Y129=TRUE,$Y$3,"Non"))))))</f>
        <v>Non</v>
      </c>
      <c r="AB129" s="256" t="b">
        <f t="shared" ref="AB129:AB132" si="476">OR(U129=61,U129=62,U129=51,U129=52)</f>
        <v>0</v>
      </c>
      <c r="AC129" s="256" t="b">
        <f t="shared" ref="AC129:AC132" si="477">OR(U129=41,U129=42)</f>
        <v>0</v>
      </c>
      <c r="AD129" s="256" t="b">
        <f t="shared" ref="AD129:AD132" si="478">OR(U129=31,U129=32,U129=63,U129=64,U129=53,U129=54,)</f>
        <v>0</v>
      </c>
      <c r="AE129" s="256" t="b">
        <f t="shared" ref="AE129:AE132" si="479">OR(U129=21,U129=22,)</f>
        <v>0</v>
      </c>
      <c r="AF129" s="256" t="b">
        <f t="shared" ref="AF129:AF132" si="480">OR(U129=11,U129=12,U129=13,U129=23,)</f>
        <v>0</v>
      </c>
      <c r="AG129" s="140" t="str">
        <f>IF(COUNTA(E129:F129:H129)&lt;3,"",(IF(AB129=TRUE,$AB$3,IF(AC129=TRUE,$AC$3,IF(AD129=TRUE,$AD$3,IF(AE129=TRUE,$AE$3,IF(AF129=TRUE,$AF$3,"Aucune")))))))</f>
        <v>Aucune</v>
      </c>
      <c r="AH129" s="237" t="b">
        <f t="shared" si="305"/>
        <v>0</v>
      </c>
      <c r="AI129" s="237" t="b">
        <f t="shared" si="306"/>
        <v>0</v>
      </c>
      <c r="AJ129" s="237" t="b">
        <f t="shared" si="307"/>
        <v>0</v>
      </c>
      <c r="AK129" s="237" t="b">
        <f t="shared" si="308"/>
        <v>0</v>
      </c>
      <c r="AL129" s="237" t="b">
        <f t="shared" si="309"/>
        <v>0</v>
      </c>
      <c r="AM129" s="237" t="b">
        <f t="shared" si="310"/>
        <v>0</v>
      </c>
      <c r="AN129" s="237" t="b">
        <f t="shared" si="311"/>
        <v>0</v>
      </c>
      <c r="AO129" s="237" t="b">
        <f t="shared" si="312"/>
        <v>0</v>
      </c>
      <c r="AP129" s="237" t="b">
        <f t="shared" si="313"/>
        <v>0</v>
      </c>
      <c r="AQ129" s="237" t="b">
        <f t="shared" si="314"/>
        <v>0</v>
      </c>
      <c r="AR129" s="237" t="b">
        <f t="shared" si="315"/>
        <v>0</v>
      </c>
      <c r="AS129" s="237" t="b">
        <f t="shared" si="316"/>
        <v>0</v>
      </c>
      <c r="AT129" s="237" t="b">
        <f t="shared" si="317"/>
        <v>0</v>
      </c>
      <c r="AU129" s="237" t="b">
        <f t="shared" si="318"/>
        <v>0</v>
      </c>
      <c r="AV129" s="237" t="b">
        <f t="shared" si="319"/>
        <v>0</v>
      </c>
      <c r="AW129" s="237" t="b">
        <f t="shared" si="320"/>
        <v>0</v>
      </c>
      <c r="AX129" s="567" t="str">
        <f>IF(COUNTA(E129:F129:H129)&lt;3,"",(IF(AH129=TRUE,AH$3,IF(AI129=TRUE,AI$3,IF(AJ129=TRUE,AJ$3,IF(AK129=TRUE,AK$3,IF(AL129=TRUE,AL$3,IF(AM129=TRUE,AM$3,IF(AN129=TRUE,AN$3,IF(AO129=TRUE,AO$3,IF(AP129=TRUE,AP$3,IF(AQ129=TRUE,AQ$3,IF(AR129=TRUE,AR$3,IF(AS129=TRUE,AS$3,IF(AT129=TRUE,AT$3,IF(AU129=TRUE,AU$3,IF(AV129=TRUE,AV$3,IF(AW129=TRUE,AW$3,"Aucune"))))))))))))))))))</f>
        <v>Aucune</v>
      </c>
      <c r="AY129" s="562" t="b">
        <f>OR(U129=61,U129=62,U129=63,U129=51,U129=52,U129=53)</f>
        <v>0</v>
      </c>
      <c r="AZ129" s="256" t="b">
        <f>OR(U129=41,U129=42,U129=43,U129=31,U129=32,U129=33)</f>
        <v>0</v>
      </c>
      <c r="BA129" s="256" t="b">
        <f>OR(U129=21,U129=22,U129=23,U129=11,U129=12,U129=13)</f>
        <v>0</v>
      </c>
      <c r="BB129" s="140" t="str">
        <f>IF(COUNTA(E129:F129:H129)&lt;3,"",(IF(AY129=TRUE,$AY$3,IF(AZ129=TRUE,$AZ$3,IF(BA129=TRUE,$BA$3,"Aucune action requise")))))</f>
        <v>Aucune action requise</v>
      </c>
      <c r="BC129" s="256" t="b">
        <f>OR(U129=61,U129=51,U129=41,U129=31,U129=21)</f>
        <v>0</v>
      </c>
      <c r="BD129" s="256" t="b">
        <f>OR(U129=62,U129=52,U129=42,U129=32,U129=22,U129=63,U129=53)</f>
        <v>0</v>
      </c>
      <c r="BE129" s="256" t="b">
        <f>OR(U129=43,U129=33,U129=23,U129=34,U129=24)</f>
        <v>0</v>
      </c>
      <c r="BF129" s="256" t="b">
        <f>OR(U129=64,U129=54,U129=44)</f>
        <v>0</v>
      </c>
      <c r="BG129" s="140" t="str">
        <f>IF(COUNTA(E129:F129:H129)&lt;3,"",(IF(BC129=TRUE,$BC$3,IF(BD129=TRUE,$BD$3,IF(BE129=TRUE,$BE$3,IF(BF129=TRUE,$BF$3,"Aucun"))))))</f>
        <v>Aucun</v>
      </c>
      <c r="BH129" s="141">
        <f>G129</f>
        <v>0</v>
      </c>
      <c r="BI129" s="141">
        <f>'ODD 13'!AX8</f>
        <v>0</v>
      </c>
      <c r="BJ129" s="35"/>
      <c r="BK129" s="309"/>
      <c r="BL129" s="672">
        <f>I129</f>
        <v>0</v>
      </c>
      <c r="BM129" s="673">
        <f>D129</f>
        <v>0</v>
      </c>
      <c r="BR129" s="234">
        <f>IF(K129=0,1,0)</f>
        <v>1</v>
      </c>
      <c r="BS129" s="234">
        <f t="shared" si="462"/>
        <v>0</v>
      </c>
      <c r="BT129" s="234">
        <f t="shared" si="462"/>
        <v>0</v>
      </c>
      <c r="BU129" s="234">
        <f t="shared" si="462"/>
        <v>0</v>
      </c>
      <c r="BV129" s="234">
        <f t="shared" si="462"/>
        <v>0</v>
      </c>
      <c r="BW129" s="234">
        <f t="shared" si="462"/>
        <v>0</v>
      </c>
      <c r="BX129" s="234">
        <f t="shared" si="462"/>
        <v>0</v>
      </c>
      <c r="BY129" s="234">
        <f t="shared" si="462"/>
        <v>0</v>
      </c>
    </row>
    <row r="130" spans="1:77" s="233" customFormat="1" ht="114" customHeight="1" thickBot="1">
      <c r="A130" s="226"/>
      <c r="B130" s="285" t="s">
        <v>302</v>
      </c>
      <c r="C130" s="167" t="s">
        <v>303</v>
      </c>
      <c r="D130" s="347">
        <f>'ODD 13'!D9</f>
        <v>0</v>
      </c>
      <c r="E130" s="176">
        <f>'ODD 13'!E9</f>
        <v>0</v>
      </c>
      <c r="F130" s="177">
        <f>'ODD 13'!F9</f>
        <v>0</v>
      </c>
      <c r="G130" s="177">
        <f>'ODD 13'!G9</f>
        <v>0</v>
      </c>
      <c r="H130" s="178">
        <f>'ODD 13'!H9</f>
        <v>0</v>
      </c>
      <c r="I130" s="178">
        <f>'ODD 13'!I9</f>
        <v>0</v>
      </c>
      <c r="J130" s="287">
        <f t="shared" si="463"/>
        <v>0</v>
      </c>
      <c r="K130" s="288">
        <f>E130*10+F130</f>
        <v>0</v>
      </c>
      <c r="L130" s="288" t="b">
        <f t="shared" si="464"/>
        <v>0</v>
      </c>
      <c r="M130" s="288" t="b">
        <f t="shared" si="465"/>
        <v>0</v>
      </c>
      <c r="N130" s="288" t="b">
        <f t="shared" si="466"/>
        <v>0</v>
      </c>
      <c r="O130" s="288" t="b">
        <f t="shared" si="467"/>
        <v>0</v>
      </c>
      <c r="P130" s="288" t="b">
        <f t="shared" si="468"/>
        <v>0</v>
      </c>
      <c r="Q130" s="288" t="b">
        <f t="shared" si="469"/>
        <v>0</v>
      </c>
      <c r="R130" s="288" t="b">
        <f t="shared" si="470"/>
        <v>0</v>
      </c>
      <c r="S130" s="289">
        <f>IF(COUNTA(E130:F130)&lt;2,"",(IF(L130=TRUE,$L$3,IF(M130=TRUE,$M$3,IF(N130=TRUE,$N$3,IF(O130=TRUE,$O$3,IF(P130=TRUE,$P$3,IF(Q130=TRUE,$Q$3,IF(R130=TRUE,$R$3,0)))))))))</f>
        <v>0</v>
      </c>
      <c r="T130" s="290">
        <f>IF(COUNTA(E130:F130)&lt;2,"",(IF(L130=TRUE,6,IF(M130=TRUE,5,IF(N130=TRUE,4,IF(O130=TRUE,3,IF(P130=TRUE,2,IF(Q130=TRUE,1,IF(R130=TRUE,0,0)))))))))</f>
        <v>0</v>
      </c>
      <c r="U130" s="291">
        <f>T130*10+H130</f>
        <v>0</v>
      </c>
      <c r="V130" s="288" t="b">
        <f t="shared" si="471"/>
        <v>0</v>
      </c>
      <c r="W130" s="288" t="b">
        <f t="shared" si="472"/>
        <v>0</v>
      </c>
      <c r="X130" s="288" t="b">
        <f t="shared" si="473"/>
        <v>0</v>
      </c>
      <c r="Y130" s="288" t="b">
        <f t="shared" si="474"/>
        <v>0</v>
      </c>
      <c r="Z130" s="635" t="b">
        <f t="shared" si="475"/>
        <v>1</v>
      </c>
      <c r="AA130" s="640" t="str">
        <f>IF(COUNTA(E130:F130:H130)&lt;3,"",(IF(V130=TRUE,$V$3,IF(W130=TRUE,$W$3,IF(X130=TRUE,$X$3,IF(Y130=TRUE,$Y$3,"Non"))))))</f>
        <v>Non</v>
      </c>
      <c r="AB130" s="288" t="b">
        <f t="shared" si="476"/>
        <v>0</v>
      </c>
      <c r="AC130" s="288" t="b">
        <f t="shared" si="477"/>
        <v>0</v>
      </c>
      <c r="AD130" s="288" t="b">
        <f t="shared" si="478"/>
        <v>0</v>
      </c>
      <c r="AE130" s="288" t="b">
        <f t="shared" si="479"/>
        <v>0</v>
      </c>
      <c r="AF130" s="288" t="b">
        <f t="shared" si="480"/>
        <v>0</v>
      </c>
      <c r="AG130" s="179" t="str">
        <f>IF(COUNTA(E130:F130:H130)&lt;3,"",(IF(AB130=TRUE,$AB$3,IF(AC130=TRUE,$AC$3,IF(AD130=TRUE,$AD$3,IF(AE130=TRUE,$AE$3,IF(AF130=TRUE,$AF$3,"Aucune")))))))</f>
        <v>Aucune</v>
      </c>
      <c r="AH130" s="237" t="b">
        <f t="shared" si="305"/>
        <v>0</v>
      </c>
      <c r="AI130" s="237" t="b">
        <f t="shared" si="306"/>
        <v>0</v>
      </c>
      <c r="AJ130" s="237" t="b">
        <f t="shared" si="307"/>
        <v>0</v>
      </c>
      <c r="AK130" s="237" t="b">
        <f t="shared" si="308"/>
        <v>0</v>
      </c>
      <c r="AL130" s="237" t="b">
        <f t="shared" si="309"/>
        <v>0</v>
      </c>
      <c r="AM130" s="237" t="b">
        <f t="shared" si="310"/>
        <v>0</v>
      </c>
      <c r="AN130" s="237" t="b">
        <f t="shared" si="311"/>
        <v>0</v>
      </c>
      <c r="AO130" s="237" t="b">
        <f t="shared" si="312"/>
        <v>0</v>
      </c>
      <c r="AP130" s="237" t="b">
        <f t="shared" si="313"/>
        <v>0</v>
      </c>
      <c r="AQ130" s="237" t="b">
        <f t="shared" si="314"/>
        <v>0</v>
      </c>
      <c r="AR130" s="237" t="b">
        <f t="shared" si="315"/>
        <v>0</v>
      </c>
      <c r="AS130" s="237" t="b">
        <f t="shared" si="316"/>
        <v>0</v>
      </c>
      <c r="AT130" s="237" t="b">
        <f t="shared" si="317"/>
        <v>0</v>
      </c>
      <c r="AU130" s="237" t="b">
        <f t="shared" si="318"/>
        <v>0</v>
      </c>
      <c r="AV130" s="237" t="b">
        <f t="shared" si="319"/>
        <v>0</v>
      </c>
      <c r="AW130" s="237" t="b">
        <f t="shared" si="320"/>
        <v>0</v>
      </c>
      <c r="AX130" s="623" t="str">
        <f>IF(COUNTA(E130:F130:H130)&lt;3,"",(IF(AH130=TRUE,AH$3,IF(AI130=TRUE,AI$3,IF(AJ130=TRUE,AJ$3,IF(AK130=TRUE,AK$3,IF(AL130=TRUE,AL$3,IF(AM130=TRUE,AM$3,IF(AN130=TRUE,AN$3,IF(AO130=TRUE,AO$3,IF(AP130=TRUE,AP$3,IF(AQ130=TRUE,AQ$3,IF(AR130=TRUE,AR$3,IF(AS130=TRUE,AS$3,IF(AT130=TRUE,AT$3,IF(AU130=TRUE,AU$3,IF(AV130=TRUE,AV$3,IF(AW130=TRUE,AW$3,"Aucune"))))))))))))))))))</f>
        <v>Aucune</v>
      </c>
      <c r="AY130" s="580" t="b">
        <f>OR(U130=61,U130=62,U130=63,U130=51,U130=52,U130=53)</f>
        <v>0</v>
      </c>
      <c r="AZ130" s="288" t="b">
        <f>OR(U130=41,U130=42,U130=43,U130=31,U130=32,U130=33)</f>
        <v>0</v>
      </c>
      <c r="BA130" s="288" t="b">
        <f>OR(U130=21,U130=22,U130=23,U130=11,U130=12,U130=13)</f>
        <v>0</v>
      </c>
      <c r="BB130" s="179" t="str">
        <f>IF(COUNTA(E130:F130:H130)&lt;3,"",(IF(AY130=TRUE,$AY$3,IF(AZ130=TRUE,$AZ$3,IF(BA130=TRUE,$BA$3,"Aucune action requise")))))</f>
        <v>Aucune action requise</v>
      </c>
      <c r="BC130" s="288" t="b">
        <f>OR(U130=61,U130=51,U130=41,U130=31,U130=21)</f>
        <v>0</v>
      </c>
      <c r="BD130" s="288" t="b">
        <f>OR(U130=62,U130=52,U130=42,U130=32,U130=22,U130=63,U130=53)</f>
        <v>0</v>
      </c>
      <c r="BE130" s="288" t="b">
        <f>OR(U130=43,U130=33,U130=23,U130=34,U130=24)</f>
        <v>0</v>
      </c>
      <c r="BF130" s="288" t="b">
        <f>OR(U130=64,U130=54,U130=44)</f>
        <v>0</v>
      </c>
      <c r="BG130" s="179" t="str">
        <f>IF(COUNTA(E130:F130:H130)&lt;3,"",(IF(BC130=TRUE,$BC$3,IF(BD130=TRUE,$BD$3,IF(BE130=TRUE,$BE$3,IF(BF130=TRUE,$BF$3,"Aucun"))))))</f>
        <v>Aucun</v>
      </c>
      <c r="BH130" s="180">
        <f>G130</f>
        <v>0</v>
      </c>
      <c r="BI130" s="180">
        <f>'ODD 13'!AX9</f>
        <v>0</v>
      </c>
      <c r="BJ130" s="73"/>
      <c r="BK130" s="314"/>
      <c r="BL130" s="664">
        <f>I130</f>
        <v>0</v>
      </c>
      <c r="BM130" s="665">
        <f>D130</f>
        <v>0</v>
      </c>
      <c r="BR130" s="234">
        <f>IF(K130=0,1,0)</f>
        <v>1</v>
      </c>
      <c r="BS130" s="234">
        <f t="shared" si="462"/>
        <v>0</v>
      </c>
      <c r="BT130" s="234">
        <f t="shared" si="462"/>
        <v>0</v>
      </c>
      <c r="BU130" s="234">
        <f t="shared" si="462"/>
        <v>0</v>
      </c>
      <c r="BV130" s="234">
        <f t="shared" si="462"/>
        <v>0</v>
      </c>
      <c r="BW130" s="234">
        <f t="shared" si="462"/>
        <v>0</v>
      </c>
      <c r="BX130" s="234">
        <f t="shared" si="462"/>
        <v>0</v>
      </c>
      <c r="BY130" s="234">
        <f t="shared" si="462"/>
        <v>0</v>
      </c>
    </row>
    <row r="131" spans="1:77" s="233" customFormat="1" ht="136.5" customHeight="1">
      <c r="A131" s="226"/>
      <c r="B131" s="263" t="s">
        <v>304</v>
      </c>
      <c r="C131" s="196" t="s">
        <v>305</v>
      </c>
      <c r="D131" s="600">
        <f>'ODD 13'!D10</f>
        <v>0</v>
      </c>
      <c r="E131" s="195">
        <f>'ODD 13'!E10</f>
        <v>0</v>
      </c>
      <c r="F131" s="132">
        <f>'ODD 13'!F10</f>
        <v>0</v>
      </c>
      <c r="G131" s="132">
        <f>'ODD 13'!G10</f>
        <v>0</v>
      </c>
      <c r="H131" s="133">
        <f>'ODD 13'!H10</f>
        <v>0</v>
      </c>
      <c r="I131" s="133">
        <f>'ODD 13'!I10</f>
        <v>0</v>
      </c>
      <c r="J131" s="249">
        <f t="shared" si="463"/>
        <v>0</v>
      </c>
      <c r="K131" s="250">
        <f>E131*10+F131</f>
        <v>0</v>
      </c>
      <c r="L131" s="250" t="b">
        <f t="shared" si="464"/>
        <v>0</v>
      </c>
      <c r="M131" s="250" t="b">
        <f t="shared" si="465"/>
        <v>0</v>
      </c>
      <c r="N131" s="250" t="b">
        <f t="shared" si="466"/>
        <v>0</v>
      </c>
      <c r="O131" s="250" t="b">
        <f t="shared" si="467"/>
        <v>0</v>
      </c>
      <c r="P131" s="250" t="b">
        <f t="shared" si="468"/>
        <v>0</v>
      </c>
      <c r="Q131" s="250" t="b">
        <f t="shared" si="469"/>
        <v>0</v>
      </c>
      <c r="R131" s="250" t="b">
        <f t="shared" si="470"/>
        <v>0</v>
      </c>
      <c r="S131" s="251">
        <f>IF(COUNTA(E131:F131)&lt;2,"",(IF(L131=TRUE,$L$3,IF(M131=TRUE,$M$3,IF(N131=TRUE,$N$3,IF(O131=TRUE,$O$3,IF(P131=TRUE,$P$3,IF(Q131=TRUE,$Q$3,IF(R131=TRUE,$R$3,0)))))))))</f>
        <v>0</v>
      </c>
      <c r="T131" s="252">
        <f>IF(COUNTA(E131:F131)&lt;2,"",(IF(L131=TRUE,6,IF(M131=TRUE,5,IF(N131=TRUE,4,IF(O131=TRUE,3,IF(P131=TRUE,2,IF(Q131=TRUE,1,IF(R131=TRUE,0,0)))))))))</f>
        <v>0</v>
      </c>
      <c r="U131" s="253">
        <f>T131*10+H131</f>
        <v>0</v>
      </c>
      <c r="V131" s="250" t="b">
        <f t="shared" si="471"/>
        <v>0</v>
      </c>
      <c r="W131" s="250" t="b">
        <f t="shared" si="472"/>
        <v>0</v>
      </c>
      <c r="X131" s="250" t="b">
        <f t="shared" si="473"/>
        <v>0</v>
      </c>
      <c r="Y131" s="250" t="b">
        <f t="shared" si="474"/>
        <v>0</v>
      </c>
      <c r="Z131" s="636" t="b">
        <f t="shared" si="475"/>
        <v>1</v>
      </c>
      <c r="AA131" s="641" t="str">
        <f>IF(COUNTA(E131:F131:H131)&lt;3,"",(IF(V131=TRUE,$V$3,IF(W131=TRUE,$W$3,IF(X131=TRUE,$X$3,IF(Y131=TRUE,$Y$3,"Non"))))))</f>
        <v>Non</v>
      </c>
      <c r="AB131" s="250" t="b">
        <f t="shared" si="476"/>
        <v>0</v>
      </c>
      <c r="AC131" s="250" t="b">
        <f t="shared" si="477"/>
        <v>0</v>
      </c>
      <c r="AD131" s="250" t="b">
        <f t="shared" si="478"/>
        <v>0</v>
      </c>
      <c r="AE131" s="250" t="b">
        <f t="shared" si="479"/>
        <v>0</v>
      </c>
      <c r="AF131" s="250" t="b">
        <f t="shared" si="480"/>
        <v>0</v>
      </c>
      <c r="AG131" s="134" t="str">
        <f>IF(COUNTA(E131:F131:H131)&lt;3,"",(IF(AB131=TRUE,$AB$3,IF(AC131=TRUE,$AC$3,IF(AD131=TRUE,$AD$3,IF(AE131=TRUE,$AE$3,IF(AF131=TRUE,$AF$3,"Aucune")))))))</f>
        <v>Aucune</v>
      </c>
      <c r="AH131" s="237" t="b">
        <f t="shared" si="305"/>
        <v>0</v>
      </c>
      <c r="AI131" s="237" t="b">
        <f t="shared" si="306"/>
        <v>0</v>
      </c>
      <c r="AJ131" s="237" t="b">
        <f t="shared" si="307"/>
        <v>0</v>
      </c>
      <c r="AK131" s="237" t="b">
        <f t="shared" si="308"/>
        <v>0</v>
      </c>
      <c r="AL131" s="237" t="b">
        <f t="shared" si="309"/>
        <v>0</v>
      </c>
      <c r="AM131" s="237" t="b">
        <f t="shared" si="310"/>
        <v>0</v>
      </c>
      <c r="AN131" s="237" t="b">
        <f t="shared" si="311"/>
        <v>0</v>
      </c>
      <c r="AO131" s="237" t="b">
        <f t="shared" si="312"/>
        <v>0</v>
      </c>
      <c r="AP131" s="237" t="b">
        <f t="shared" si="313"/>
        <v>0</v>
      </c>
      <c r="AQ131" s="237" t="b">
        <f t="shared" si="314"/>
        <v>0</v>
      </c>
      <c r="AR131" s="237" t="b">
        <f t="shared" si="315"/>
        <v>0</v>
      </c>
      <c r="AS131" s="237" t="b">
        <f t="shared" si="316"/>
        <v>0</v>
      </c>
      <c r="AT131" s="237" t="b">
        <f t="shared" si="317"/>
        <v>0</v>
      </c>
      <c r="AU131" s="237" t="b">
        <f t="shared" si="318"/>
        <v>0</v>
      </c>
      <c r="AV131" s="237" t="b">
        <f t="shared" si="319"/>
        <v>0</v>
      </c>
      <c r="AW131" s="237" t="b">
        <f t="shared" si="320"/>
        <v>0</v>
      </c>
      <c r="AX131" s="567" t="str">
        <f>IF(COUNTA(E131:F131:H131)&lt;3,"",(IF(AH131=TRUE,AH$3,IF(AI131=TRUE,AI$3,IF(AJ131=TRUE,AJ$3,IF(AK131=TRUE,AK$3,IF(AL131=TRUE,AL$3,IF(AM131=TRUE,AM$3,IF(AN131=TRUE,AN$3,IF(AO131=TRUE,AO$3,IF(AP131=TRUE,AP$3,IF(AQ131=TRUE,AQ$3,IF(AR131=TRUE,AR$3,IF(AS131=TRUE,AS$3,IF(AT131=TRUE,AT$3,IF(AU131=TRUE,AU$3,IF(AV131=TRUE,AV$3,IF(AW131=TRUE,AW$3,"Aucune"))))))))))))))))))</f>
        <v>Aucune</v>
      </c>
      <c r="AY131" s="563" t="b">
        <f>OR(U131=61,U131=62,U131=63,U131=51,U131=52,U131=53)</f>
        <v>0</v>
      </c>
      <c r="AZ131" s="250" t="b">
        <f>OR(U131=41,U131=42,U131=43,U131=31,U131=32,U131=33)</f>
        <v>0</v>
      </c>
      <c r="BA131" s="250" t="b">
        <f>OR(U131=21,U131=22,U131=23,U131=11,U131=12,U131=13)</f>
        <v>0</v>
      </c>
      <c r="BB131" s="134" t="str">
        <f>IF(COUNTA(E131:F131:H131)&lt;3,"",(IF(AY131=TRUE,$AY$3,IF(AZ131=TRUE,$AZ$3,IF(BA131=TRUE,$BA$3,"Aucune action requise")))))</f>
        <v>Aucune action requise</v>
      </c>
      <c r="BC131" s="250" t="b">
        <f>OR(U131=61,U131=51,U131=41,U131=31,U131=21)</f>
        <v>0</v>
      </c>
      <c r="BD131" s="250" t="b">
        <f>OR(U131=62,U131=52,U131=42,U131=32,U131=22,U131=63,U131=53)</f>
        <v>0</v>
      </c>
      <c r="BE131" s="250" t="b">
        <f>OR(U131=43,U131=33,U131=23,U131=34,U131=24)</f>
        <v>0</v>
      </c>
      <c r="BF131" s="250" t="b">
        <f>OR(U131=64,U131=54,U131=44)</f>
        <v>0</v>
      </c>
      <c r="BG131" s="134" t="str">
        <f>IF(COUNTA(E131:F131:H131)&lt;3,"",(IF(BC131=TRUE,$BC$3,IF(BD131=TRUE,$BD$3,IF(BE131=TRUE,$BE$3,IF(BF131=TRUE,$BF$3,"Aucun"))))))</f>
        <v>Aucun</v>
      </c>
      <c r="BH131" s="135">
        <f>G131</f>
        <v>0</v>
      </c>
      <c r="BI131" s="135">
        <f>'ODD 13'!AX10</f>
        <v>0</v>
      </c>
      <c r="BJ131" s="36"/>
      <c r="BK131" s="308"/>
      <c r="BL131" s="666">
        <f>I131</f>
        <v>0</v>
      </c>
      <c r="BM131" s="667">
        <f>D131</f>
        <v>0</v>
      </c>
      <c r="BR131" s="234">
        <f>IF(K131=0,1,0)</f>
        <v>1</v>
      </c>
      <c r="BS131" s="234">
        <f t="shared" si="462"/>
        <v>0</v>
      </c>
      <c r="BT131" s="234">
        <f t="shared" si="462"/>
        <v>0</v>
      </c>
      <c r="BU131" s="234">
        <f t="shared" si="462"/>
        <v>0</v>
      </c>
      <c r="BV131" s="234">
        <f t="shared" si="462"/>
        <v>0</v>
      </c>
      <c r="BW131" s="234">
        <f t="shared" si="462"/>
        <v>0</v>
      </c>
      <c r="BX131" s="234">
        <f t="shared" si="462"/>
        <v>0</v>
      </c>
      <c r="BY131" s="234">
        <f t="shared" si="462"/>
        <v>0</v>
      </c>
    </row>
    <row r="132" spans="1:77" s="233" customFormat="1" ht="114" customHeight="1" thickBot="1">
      <c r="A132" s="226"/>
      <c r="B132" s="286" t="s">
        <v>306</v>
      </c>
      <c r="C132" s="316" t="s">
        <v>307</v>
      </c>
      <c r="D132" s="596">
        <f>'ODD 13'!D11</f>
        <v>0</v>
      </c>
      <c r="E132" s="188">
        <f>'ODD 13'!E11</f>
        <v>0</v>
      </c>
      <c r="F132" s="189">
        <f>'ODD 13'!F11</f>
        <v>0</v>
      </c>
      <c r="G132" s="189">
        <f>'ODD 13'!G11</f>
        <v>0</v>
      </c>
      <c r="H132" s="190">
        <f>'ODD 13'!H11</f>
        <v>0</v>
      </c>
      <c r="I132" s="190">
        <f>'ODD 13'!I11</f>
        <v>0</v>
      </c>
      <c r="J132" s="292">
        <f t="shared" si="463"/>
        <v>0</v>
      </c>
      <c r="K132" s="293">
        <f>E132*10+F132</f>
        <v>0</v>
      </c>
      <c r="L132" s="293" t="b">
        <f t="shared" si="464"/>
        <v>0</v>
      </c>
      <c r="M132" s="293" t="b">
        <f t="shared" si="465"/>
        <v>0</v>
      </c>
      <c r="N132" s="293" t="b">
        <f t="shared" si="466"/>
        <v>0</v>
      </c>
      <c r="O132" s="293" t="b">
        <f t="shared" si="467"/>
        <v>0</v>
      </c>
      <c r="P132" s="293" t="b">
        <f t="shared" si="468"/>
        <v>0</v>
      </c>
      <c r="Q132" s="293" t="b">
        <f t="shared" si="469"/>
        <v>0</v>
      </c>
      <c r="R132" s="293" t="b">
        <f t="shared" si="470"/>
        <v>0</v>
      </c>
      <c r="S132" s="294">
        <f>IF(COUNTA(E132:F132)&lt;2,"",(IF(L132=TRUE,$L$3,IF(M132=TRUE,$M$3,IF(N132=TRUE,$N$3,IF(O132=TRUE,$O$3,IF(P132=TRUE,$P$3,IF(Q132=TRUE,$Q$3,IF(R132=TRUE,$R$3,0)))))))))</f>
        <v>0</v>
      </c>
      <c r="T132" s="295">
        <f>IF(COUNTA(E132:F132)&lt;2,"",(IF(L132=TRUE,6,IF(M132=TRUE,5,IF(N132=TRUE,4,IF(O132=TRUE,3,IF(P132=TRUE,2,IF(Q132=TRUE,1,IF(R132=TRUE,0,0)))))))))</f>
        <v>0</v>
      </c>
      <c r="U132" s="296">
        <f>T132*10+H132</f>
        <v>0</v>
      </c>
      <c r="V132" s="293" t="b">
        <f t="shared" si="471"/>
        <v>0</v>
      </c>
      <c r="W132" s="293" t="b">
        <f t="shared" si="472"/>
        <v>0</v>
      </c>
      <c r="X132" s="293" t="b">
        <f t="shared" si="473"/>
        <v>0</v>
      </c>
      <c r="Y132" s="293" t="b">
        <f t="shared" si="474"/>
        <v>0</v>
      </c>
      <c r="Z132" s="651" t="b">
        <f t="shared" si="475"/>
        <v>1</v>
      </c>
      <c r="AA132" s="652" t="str">
        <f>IF(COUNTA(E132:F132:H132)&lt;3,"",(IF(V132=TRUE,$V$3,IF(W132=TRUE,$W$3,IF(X132=TRUE,$X$3,IF(Y132=TRUE,$Y$3,"Non"))))))</f>
        <v>Non</v>
      </c>
      <c r="AB132" s="293" t="b">
        <f t="shared" si="476"/>
        <v>0</v>
      </c>
      <c r="AC132" s="293" t="b">
        <f t="shared" si="477"/>
        <v>0</v>
      </c>
      <c r="AD132" s="293" t="b">
        <f t="shared" si="478"/>
        <v>0</v>
      </c>
      <c r="AE132" s="293" t="b">
        <f t="shared" si="479"/>
        <v>0</v>
      </c>
      <c r="AF132" s="293" t="b">
        <f t="shared" si="480"/>
        <v>0</v>
      </c>
      <c r="AG132" s="191" t="str">
        <f>IF(COUNTA(E132:F132:H132)&lt;3,"",(IF(AB132=TRUE,$AB$3,IF(AC132=TRUE,$AC$3,IF(AD132=TRUE,$AD$3,IF(AE132=TRUE,$AE$3,IF(AF132=TRUE,$AF$3,"Aucune")))))))</f>
        <v>Aucune</v>
      </c>
      <c r="AH132" s="237" t="b">
        <f t="shared" si="305"/>
        <v>0</v>
      </c>
      <c r="AI132" s="237" t="b">
        <f t="shared" si="306"/>
        <v>0</v>
      </c>
      <c r="AJ132" s="237" t="b">
        <f t="shared" si="307"/>
        <v>0</v>
      </c>
      <c r="AK132" s="237" t="b">
        <f t="shared" si="308"/>
        <v>0</v>
      </c>
      <c r="AL132" s="237" t="b">
        <f t="shared" si="309"/>
        <v>0</v>
      </c>
      <c r="AM132" s="237" t="b">
        <f t="shared" si="310"/>
        <v>0</v>
      </c>
      <c r="AN132" s="237" t="b">
        <f t="shared" si="311"/>
        <v>0</v>
      </c>
      <c r="AO132" s="237" t="b">
        <f t="shared" si="312"/>
        <v>0</v>
      </c>
      <c r="AP132" s="237" t="b">
        <f t="shared" si="313"/>
        <v>0</v>
      </c>
      <c r="AQ132" s="237" t="b">
        <f t="shared" si="314"/>
        <v>0</v>
      </c>
      <c r="AR132" s="237" t="b">
        <f t="shared" si="315"/>
        <v>0</v>
      </c>
      <c r="AS132" s="237" t="b">
        <f t="shared" si="316"/>
        <v>0</v>
      </c>
      <c r="AT132" s="237" t="b">
        <f t="shared" si="317"/>
        <v>0</v>
      </c>
      <c r="AU132" s="237" t="b">
        <f t="shared" si="318"/>
        <v>0</v>
      </c>
      <c r="AV132" s="237" t="b">
        <f t="shared" si="319"/>
        <v>0</v>
      </c>
      <c r="AW132" s="237" t="b">
        <f t="shared" si="320"/>
        <v>0</v>
      </c>
      <c r="AX132" s="623" t="str">
        <f>IF(COUNTA(E132:F132:H132)&lt;3,"",(IF(AH132=TRUE,AH$3,IF(AI132=TRUE,AI$3,IF(AJ132=TRUE,AJ$3,IF(AK132=TRUE,AK$3,IF(AL132=TRUE,AL$3,IF(AM132=TRUE,AM$3,IF(AN132=TRUE,AN$3,IF(AO132=TRUE,AO$3,IF(AP132=TRUE,AP$3,IF(AQ132=TRUE,AQ$3,IF(AR132=TRUE,AR$3,IF(AS132=TRUE,AS$3,IF(AT132=TRUE,AT$3,IF(AU132=TRUE,AU$3,IF(AV132=TRUE,AV$3,IF(AW132=TRUE,AW$3,"Aucune"))))))))))))))))))</f>
        <v>Aucune</v>
      </c>
      <c r="AY132" s="580" t="b">
        <f>OR(U132=61,U132=62,U132=63,U132=51,U132=52,U132=53)</f>
        <v>0</v>
      </c>
      <c r="AZ132" s="288" t="b">
        <f>OR(U132=41,U132=42,U132=43,U132=31,U132=32,U132=33)</f>
        <v>0</v>
      </c>
      <c r="BA132" s="288" t="b">
        <f>OR(U132=21,U132=22,U132=23,U132=11,U132=12,U132=13)</f>
        <v>0</v>
      </c>
      <c r="BB132" s="179" t="str">
        <f>IF(COUNTA(E132:F132:H132)&lt;3,"",(IF(AY132=TRUE,$AY$3,IF(AZ132=TRUE,$AZ$3,IF(BA132=TRUE,$BA$3,"Aucune action requise")))))</f>
        <v>Aucune action requise</v>
      </c>
      <c r="BC132" s="288" t="b">
        <f>OR(U132=61,U132=51,U132=41,U132=31,U132=21)</f>
        <v>0</v>
      </c>
      <c r="BD132" s="288" t="b">
        <f>OR(U132=62,U132=52,U132=42,U132=32,U132=22,U132=63,U132=53)</f>
        <v>0</v>
      </c>
      <c r="BE132" s="288" t="b">
        <f>OR(U132=43,U132=33,U132=23,U132=34,U132=24)</f>
        <v>0</v>
      </c>
      <c r="BF132" s="288" t="b">
        <f>OR(U132=64,U132=54,U132=44)</f>
        <v>0</v>
      </c>
      <c r="BG132" s="179" t="str">
        <f>IF(COUNTA(E132:F132:H132)&lt;3,"",(IF(BC132=TRUE,$BC$3,IF(BD132=TRUE,$BD$3,IF(BE132=TRUE,$BE$3,IF(BF132=TRUE,$BF$3,"Aucun"))))))</f>
        <v>Aucun</v>
      </c>
      <c r="BH132" s="180">
        <f>G132</f>
        <v>0</v>
      </c>
      <c r="BI132" s="180">
        <f>'ODD 13'!AX11</f>
        <v>0</v>
      </c>
      <c r="BJ132" s="73"/>
      <c r="BK132" s="314"/>
      <c r="BL132" s="680">
        <f>I132</f>
        <v>0</v>
      </c>
      <c r="BM132" s="681">
        <f>D132</f>
        <v>0</v>
      </c>
      <c r="BR132" s="234">
        <f>IF(K132=0,1,0)</f>
        <v>1</v>
      </c>
      <c r="BS132" s="234">
        <f t="shared" si="462"/>
        <v>0</v>
      </c>
      <c r="BT132" s="234">
        <f t="shared" si="462"/>
        <v>0</v>
      </c>
      <c r="BU132" s="234">
        <f t="shared" si="462"/>
        <v>0</v>
      </c>
      <c r="BV132" s="234">
        <f t="shared" si="462"/>
        <v>0</v>
      </c>
      <c r="BW132" s="234">
        <f t="shared" si="462"/>
        <v>0</v>
      </c>
      <c r="BX132" s="234">
        <f t="shared" si="462"/>
        <v>0</v>
      </c>
      <c r="BY132" s="234">
        <f t="shared" si="462"/>
        <v>0</v>
      </c>
    </row>
    <row r="133" spans="1:77" s="224" customFormat="1" ht="30.75" customHeight="1" thickBot="1">
      <c r="A133" s="223"/>
      <c r="B133" s="770" t="str">
        <f>'ODD 14'!B2:C2</f>
        <v xml:space="preserve">ODD 14  -   Conserver et exploiter de manière durable les océans, les mers et les ressources marines aux fins du développement durable </v>
      </c>
      <c r="C133" s="771"/>
      <c r="D133" s="771"/>
      <c r="E133" s="771"/>
      <c r="F133" s="771"/>
      <c r="G133" s="771"/>
      <c r="H133" s="771"/>
      <c r="I133" s="771"/>
      <c r="J133" s="771"/>
      <c r="K133" s="771"/>
      <c r="L133" s="771"/>
      <c r="M133" s="771"/>
      <c r="N133" s="771"/>
      <c r="O133" s="771"/>
      <c r="P133" s="771"/>
      <c r="Q133" s="771"/>
      <c r="R133" s="771"/>
      <c r="S133" s="771"/>
      <c r="T133" s="771"/>
      <c r="U133" s="771"/>
      <c r="V133" s="771"/>
      <c r="W133" s="771"/>
      <c r="X133" s="771"/>
      <c r="Y133" s="771"/>
      <c r="Z133" s="771"/>
      <c r="AA133" s="771"/>
      <c r="AB133" s="771"/>
      <c r="AC133" s="771"/>
      <c r="AD133" s="771"/>
      <c r="AE133" s="771"/>
      <c r="AF133" s="771"/>
      <c r="AG133" s="771"/>
      <c r="AH133" s="771"/>
      <c r="AI133" s="771"/>
      <c r="AJ133" s="771"/>
      <c r="AK133" s="771"/>
      <c r="AL133" s="771"/>
      <c r="AM133" s="771"/>
      <c r="AN133" s="771"/>
      <c r="AO133" s="771"/>
      <c r="AP133" s="771"/>
      <c r="AQ133" s="771"/>
      <c r="AR133" s="771"/>
      <c r="AS133" s="771"/>
      <c r="AT133" s="771"/>
      <c r="AU133" s="771"/>
      <c r="AV133" s="771"/>
      <c r="AW133" s="771"/>
      <c r="AX133" s="771"/>
      <c r="AY133" s="771"/>
      <c r="AZ133" s="771"/>
      <c r="BA133" s="771"/>
      <c r="BB133" s="771"/>
      <c r="BC133" s="771"/>
      <c r="BD133" s="771"/>
      <c r="BE133" s="771"/>
      <c r="BF133" s="771"/>
      <c r="BG133" s="771"/>
      <c r="BH133" s="771"/>
      <c r="BI133" s="771"/>
      <c r="BJ133" s="771"/>
      <c r="BK133" s="771"/>
      <c r="BL133" s="771"/>
      <c r="BM133" s="774"/>
      <c r="BO133" s="224" t="str">
        <f>B133</f>
        <v xml:space="preserve">ODD 14  -   Conserver et exploiter de manière durable les océans, les mers et les ressources marines aux fins du développement durable </v>
      </c>
      <c r="BP133" s="224">
        <v>10</v>
      </c>
      <c r="BQ133" s="224">
        <f>BP133-BR133</f>
        <v>0</v>
      </c>
      <c r="BR133" s="225">
        <f>SUM(BR134:BR143)</f>
        <v>10</v>
      </c>
      <c r="BS133" s="225">
        <f t="shared" ref="BS133:BY133" si="481">SUM(BS134:BS143)</f>
        <v>0</v>
      </c>
      <c r="BT133" s="225">
        <f t="shared" si="481"/>
        <v>0</v>
      </c>
      <c r="BU133" s="225">
        <f t="shared" si="481"/>
        <v>0</v>
      </c>
      <c r="BV133" s="225">
        <f t="shared" si="481"/>
        <v>0</v>
      </c>
      <c r="BW133" s="225">
        <f t="shared" si="481"/>
        <v>0</v>
      </c>
      <c r="BX133" s="225">
        <f t="shared" si="481"/>
        <v>0</v>
      </c>
      <c r="BY133" s="225">
        <f t="shared" si="481"/>
        <v>0</v>
      </c>
    </row>
    <row r="134" spans="1:77" s="233" customFormat="1" ht="114" customHeight="1">
      <c r="A134" s="226"/>
      <c r="B134" s="260" t="s">
        <v>310</v>
      </c>
      <c r="C134" s="341" t="s">
        <v>311</v>
      </c>
      <c r="D134" s="593">
        <f>'ODD 14'!D7</f>
        <v>0</v>
      </c>
      <c r="E134" s="170">
        <f>'ODD 14'!E7</f>
        <v>0</v>
      </c>
      <c r="F134" s="154">
        <f>'ODD 14'!F7</f>
        <v>0</v>
      </c>
      <c r="G134" s="154">
        <f>'ODD 14'!G7</f>
        <v>0</v>
      </c>
      <c r="H134" s="155">
        <f>'ODD 14'!H7</f>
        <v>0</v>
      </c>
      <c r="I134" s="155">
        <f>'ODD 14'!I7</f>
        <v>0</v>
      </c>
      <c r="J134" s="275">
        <f>S134</f>
        <v>0</v>
      </c>
      <c r="K134" s="276">
        <f t="shared" ref="K134:K143" si="482">E134*10+F134</f>
        <v>0</v>
      </c>
      <c r="L134" s="276" t="b">
        <f>OR(K134=31)</f>
        <v>0</v>
      </c>
      <c r="M134" s="276" t="b">
        <f>OR(K134=21,K134=32)</f>
        <v>0</v>
      </c>
      <c r="N134" s="276" t="b">
        <f>OR(K134=22,K134=33)</f>
        <v>0</v>
      </c>
      <c r="O134" s="276" t="b">
        <f>OR(K134=11,K134=12)</f>
        <v>0</v>
      </c>
      <c r="P134" s="276" t="b">
        <f>OR(K134=23,K134=34)</f>
        <v>0</v>
      </c>
      <c r="Q134" s="276" t="b">
        <f>OR(K134=13,K134=14,K134=24)</f>
        <v>0</v>
      </c>
      <c r="R134" s="276" t="b">
        <f>OR(K134=1,K134=2,K134=3,K134=4)</f>
        <v>0</v>
      </c>
      <c r="S134" s="277">
        <f t="shared" ref="S134:S143" si="483">IF(COUNTA(E134:F134)&lt;2,"",(IF(L134=TRUE,$L$3,IF(M134=TRUE,$M$3,IF(N134=TRUE,$N$3,IF(O134=TRUE,$O$3,IF(P134=TRUE,$P$3,IF(Q134=TRUE,$Q$3,IF(R134=TRUE,$R$3,0)))))))))</f>
        <v>0</v>
      </c>
      <c r="T134" s="278">
        <f t="shared" ref="T134:T143" si="484">IF(COUNTA(E134:F134)&lt;2,"",(IF(L134=TRUE,6,IF(M134=TRUE,5,IF(N134=TRUE,4,IF(O134=TRUE,3,IF(P134=TRUE,2,IF(Q134=TRUE,1,IF(R134=TRUE,0,0)))))))))</f>
        <v>0</v>
      </c>
      <c r="U134" s="279">
        <f t="shared" ref="U134:U143" si="485">T134*10+H134</f>
        <v>0</v>
      </c>
      <c r="V134" s="276" t="b">
        <f>OR(U134=61,U134=62,U134=63)</f>
        <v>0</v>
      </c>
      <c r="W134" s="276" t="b">
        <f>OR(U134=51,U134=52)</f>
        <v>0</v>
      </c>
      <c r="X134" s="276" t="b">
        <f>OR(U134=31,U134=41,U134=42,U134=53)</f>
        <v>0</v>
      </c>
      <c r="Y134" s="276" t="b">
        <f>OR(U134=21,U134=32)</f>
        <v>0</v>
      </c>
      <c r="Z134" s="633" t="b">
        <f>AND(V134=FALSE,W134=FALSE,X134=FALSE,Y134=FALSE)</f>
        <v>1</v>
      </c>
      <c r="AA134" s="638" t="str">
        <f>IF(COUNTA(E134:F134:H134)&lt;3,"",(IF(V134=TRUE,$V$3,IF(W134=TRUE,$W$3,IF(X134=TRUE,$X$3,IF(Y134=TRUE,$Y$3,"Non"))))))</f>
        <v>Non</v>
      </c>
      <c r="AB134" s="276" t="b">
        <f>OR(U134=61,U134=62,U134=51,U134=52)</f>
        <v>0</v>
      </c>
      <c r="AC134" s="276" t="b">
        <f>OR(U134=41,U134=42)</f>
        <v>0</v>
      </c>
      <c r="AD134" s="276" t="b">
        <f>OR(U134=31,U134=32,U134=63,U134=64,U134=53,U134=54,)</f>
        <v>0</v>
      </c>
      <c r="AE134" s="276" t="b">
        <f>OR(U134=21,U134=22,)</f>
        <v>0</v>
      </c>
      <c r="AF134" s="276" t="b">
        <f>OR(U134=11,U134=12,U134=13,U134=23,)</f>
        <v>0</v>
      </c>
      <c r="AG134" s="156" t="str">
        <f>IF(COUNTA(E134:F134:H134)&lt;3,"",(IF(AB134=TRUE,$AB$3,IF(AC134=TRUE,$AC$3,IF(AD134=TRUE,$AD$3,IF(AE134=TRUE,$AE$3,IF(AF134=TRUE,$AF$3,"Aucune")))))))</f>
        <v>Aucune</v>
      </c>
      <c r="AH134" s="237" t="b">
        <f t="shared" si="305"/>
        <v>0</v>
      </c>
      <c r="AI134" s="237" t="b">
        <f t="shared" si="306"/>
        <v>0</v>
      </c>
      <c r="AJ134" s="237" t="b">
        <f t="shared" si="307"/>
        <v>0</v>
      </c>
      <c r="AK134" s="237" t="b">
        <f t="shared" si="308"/>
        <v>0</v>
      </c>
      <c r="AL134" s="237" t="b">
        <f t="shared" si="309"/>
        <v>0</v>
      </c>
      <c r="AM134" s="237" t="b">
        <f t="shared" si="310"/>
        <v>0</v>
      </c>
      <c r="AN134" s="237" t="b">
        <f t="shared" si="311"/>
        <v>0</v>
      </c>
      <c r="AO134" s="237" t="b">
        <f t="shared" si="312"/>
        <v>0</v>
      </c>
      <c r="AP134" s="237" t="b">
        <f t="shared" si="313"/>
        <v>0</v>
      </c>
      <c r="AQ134" s="237" t="b">
        <f t="shared" si="314"/>
        <v>0</v>
      </c>
      <c r="AR134" s="237" t="b">
        <f t="shared" si="315"/>
        <v>0</v>
      </c>
      <c r="AS134" s="237" t="b">
        <f t="shared" si="316"/>
        <v>0</v>
      </c>
      <c r="AT134" s="237" t="b">
        <f t="shared" si="317"/>
        <v>0</v>
      </c>
      <c r="AU134" s="237" t="b">
        <f t="shared" si="318"/>
        <v>0</v>
      </c>
      <c r="AV134" s="237" t="b">
        <f t="shared" si="319"/>
        <v>0</v>
      </c>
      <c r="AW134" s="237" t="b">
        <f t="shared" si="320"/>
        <v>0</v>
      </c>
      <c r="AX134" s="623" t="str">
        <f>IF(COUNTA(E134:F134:H134)&lt;3,"",(IF(AH134=TRUE,AH$3,IF(AI134=TRUE,AI$3,IF(AJ134=TRUE,AJ$3,IF(AK134=TRUE,AK$3,IF(AL134=TRUE,AL$3,IF(AM134=TRUE,AM$3,IF(AN134=TRUE,AN$3,IF(AO134=TRUE,AO$3,IF(AP134=TRUE,AP$3,IF(AQ134=TRUE,AQ$3,IF(AR134=TRUE,AR$3,IF(AS134=TRUE,AS$3,IF(AT134=TRUE,AT$3,IF(AU134=TRUE,AU$3,IF(AV134=TRUE,AV$3,IF(AW134=TRUE,AW$3,"Aucune"))))))))))))))))))</f>
        <v>Aucune</v>
      </c>
      <c r="AY134" s="550" t="b">
        <f t="shared" ref="AY134:AY143" si="486">OR(U134=61,U134=62,U134=63,U134=51,U134=52,U134=53)</f>
        <v>0</v>
      </c>
      <c r="AZ134" s="229" t="b">
        <f t="shared" ref="AZ134:AZ143" si="487">OR(U134=41,U134=42,U134=43,U134=31,U134=32,U134=33)</f>
        <v>0</v>
      </c>
      <c r="BA134" s="229" t="b">
        <f t="shared" ref="BA134:BA143" si="488">OR(U134=21,U134=22,U134=23,U134=11,U134=12,U134=13)</f>
        <v>0</v>
      </c>
      <c r="BB134" s="115" t="str">
        <f>IF(COUNTA(E134:F134:H134)&lt;3,"",(IF(AY134=TRUE,$AY$3,IF(AZ134=TRUE,$AZ$3,IF(BA134=TRUE,$BA$3,"Aucune action requise")))))</f>
        <v>Aucune action requise</v>
      </c>
      <c r="BC134" s="229" t="b">
        <f t="shared" ref="BC134:BC143" si="489">OR(U134=61,U134=51,U134=41,U134=31,U134=21)</f>
        <v>0</v>
      </c>
      <c r="BD134" s="229" t="b">
        <f t="shared" ref="BD134:BD143" si="490">OR(U134=62,U134=52,U134=42,U134=32,U134=22,U134=63,U134=53)</f>
        <v>0</v>
      </c>
      <c r="BE134" s="229" t="b">
        <f t="shared" ref="BE134:BE143" si="491">OR(U134=43,U134=33,U134=23,U134=34,U134=24)</f>
        <v>0</v>
      </c>
      <c r="BF134" s="229" t="b">
        <f t="shared" ref="BF134:BF143" si="492">OR(U134=64,U134=54,U134=44)</f>
        <v>0</v>
      </c>
      <c r="BG134" s="115" t="str">
        <f>IF(COUNTA(E134:F134:H134)&lt;3,"",(IF(BC134=TRUE,$BC$3,IF(BD134=TRUE,$BD$3,IF(BE134=TRUE,$BE$3,IF(BF134=TRUE,$BF$3,"Aucun"))))))</f>
        <v>Aucun</v>
      </c>
      <c r="BH134" s="116">
        <f t="shared" ref="BH134:BH143" si="493">G134</f>
        <v>0</v>
      </c>
      <c r="BI134" s="116">
        <f>'ODD 14'!AX7</f>
        <v>0</v>
      </c>
      <c r="BJ134" s="89"/>
      <c r="BK134" s="305"/>
      <c r="BL134" s="660">
        <f t="shared" ref="BL134:BL143" si="494">I134</f>
        <v>0</v>
      </c>
      <c r="BM134" s="661">
        <f t="shared" ref="BM134:BM143" si="495">D134</f>
        <v>0</v>
      </c>
      <c r="BR134" s="234">
        <f t="shared" ref="BR134:BR143" si="496">IF(K134=0,1,0)</f>
        <v>1</v>
      </c>
      <c r="BS134" s="234">
        <f t="shared" ref="BS134:BS143" si="497">IF(L134=TRUE,1,0)</f>
        <v>0</v>
      </c>
      <c r="BT134" s="234">
        <f t="shared" ref="BT134:BT143" si="498">IF(M134=TRUE,1,0)</f>
        <v>0</v>
      </c>
      <c r="BU134" s="234">
        <f t="shared" ref="BU134:BU143" si="499">IF(N134=TRUE,1,0)</f>
        <v>0</v>
      </c>
      <c r="BV134" s="234">
        <f t="shared" ref="BV134:BV143" si="500">IF(O134=TRUE,1,0)</f>
        <v>0</v>
      </c>
      <c r="BW134" s="234">
        <f t="shared" ref="BW134:BW143" si="501">IF(P134=TRUE,1,0)</f>
        <v>0</v>
      </c>
      <c r="BX134" s="234">
        <f t="shared" ref="BX134:BX143" si="502">IF(Q134=TRUE,1,0)</f>
        <v>0</v>
      </c>
      <c r="BY134" s="234">
        <f t="shared" ref="BY134:BY143" si="503">IF(R134=TRUE,1,0)</f>
        <v>0</v>
      </c>
    </row>
    <row r="135" spans="1:77" s="233" customFormat="1" ht="114" customHeight="1">
      <c r="A135" s="226"/>
      <c r="B135" s="261" t="s">
        <v>312</v>
      </c>
      <c r="C135" s="171" t="s">
        <v>313</v>
      </c>
      <c r="D135" s="594">
        <f>'ODD 14'!D8</f>
        <v>0</v>
      </c>
      <c r="E135" s="172">
        <f>'ODD 14'!E8</f>
        <v>0</v>
      </c>
      <c r="F135" s="119">
        <f>'ODD 14'!F8</f>
        <v>0</v>
      </c>
      <c r="G135" s="119">
        <f>'ODD 14'!G8</f>
        <v>0</v>
      </c>
      <c r="H135" s="120">
        <f>'ODD 14'!H8</f>
        <v>0</v>
      </c>
      <c r="I135" s="120">
        <f>'ODD 14'!I8</f>
        <v>0</v>
      </c>
      <c r="J135" s="236">
        <f t="shared" ref="J135:J143" si="504">S135</f>
        <v>0</v>
      </c>
      <c r="K135" s="237">
        <f t="shared" si="482"/>
        <v>0</v>
      </c>
      <c r="L135" s="237" t="b">
        <f t="shared" ref="L135:L143" si="505">OR(K135=31)</f>
        <v>0</v>
      </c>
      <c r="M135" s="237" t="b">
        <f t="shared" ref="M135:M143" si="506">OR(K135=21,K135=32)</f>
        <v>0</v>
      </c>
      <c r="N135" s="237" t="b">
        <f t="shared" ref="N135:N143" si="507">OR(K135=22,K135=33)</f>
        <v>0</v>
      </c>
      <c r="O135" s="237" t="b">
        <f t="shared" ref="O135:O143" si="508">OR(K135=11,K135=12)</f>
        <v>0</v>
      </c>
      <c r="P135" s="237" t="b">
        <f t="shared" ref="P135:P143" si="509">OR(K135=23,K135=34)</f>
        <v>0</v>
      </c>
      <c r="Q135" s="237" t="b">
        <f t="shared" ref="Q135:Q143" si="510">OR(K135=13,K135=14,K135=24)</f>
        <v>0</v>
      </c>
      <c r="R135" s="237" t="b">
        <f t="shared" ref="R135:R143" si="511">OR(K135=1,K135=2,K135=3,K135=4)</f>
        <v>0</v>
      </c>
      <c r="S135" s="238">
        <f t="shared" si="483"/>
        <v>0</v>
      </c>
      <c r="T135" s="239">
        <f t="shared" si="484"/>
        <v>0</v>
      </c>
      <c r="U135" s="240">
        <f t="shared" si="485"/>
        <v>0</v>
      </c>
      <c r="V135" s="237" t="b">
        <f t="shared" ref="V135:V143" si="512">OR(U135=61,U135=62,U135=63)</f>
        <v>0</v>
      </c>
      <c r="W135" s="237" t="b">
        <f t="shared" ref="W135:W143" si="513">OR(U135=51,U135=52)</f>
        <v>0</v>
      </c>
      <c r="X135" s="237" t="b">
        <f t="shared" ref="X135:X143" si="514">OR(U135=31,U135=41,U135=42,U135=53)</f>
        <v>0</v>
      </c>
      <c r="Y135" s="237" t="b">
        <f t="shared" ref="Y135:Y143" si="515">OR(U135=21,U135=32)</f>
        <v>0</v>
      </c>
      <c r="Z135" s="634" t="b">
        <f t="shared" ref="Z135:Z143" si="516">AND(V135=FALSE,W135=FALSE,X135=FALSE,Y135=FALSE)</f>
        <v>1</v>
      </c>
      <c r="AA135" s="639" t="str">
        <f>IF(COUNTA(E135:F135:H135)&lt;3,"",(IF(V135=TRUE,$V$3,IF(W135=TRUE,$W$3,IF(X135=TRUE,$X$3,IF(Y135=TRUE,$Y$3,"Non"))))))</f>
        <v>Non</v>
      </c>
      <c r="AB135" s="237" t="b">
        <f t="shared" ref="AB135:AB143" si="517">OR(U135=61,U135=62,U135=51,U135=52)</f>
        <v>0</v>
      </c>
      <c r="AC135" s="237" t="b">
        <f t="shared" ref="AC135:AC143" si="518">OR(U135=41,U135=42)</f>
        <v>0</v>
      </c>
      <c r="AD135" s="237" t="b">
        <f t="shared" ref="AD135:AD143" si="519">OR(U135=31,U135=32,U135=63,U135=64,U135=53,U135=54,)</f>
        <v>0</v>
      </c>
      <c r="AE135" s="237" t="b">
        <f t="shared" ref="AE135:AE143" si="520">OR(U135=21,U135=22,)</f>
        <v>0</v>
      </c>
      <c r="AF135" s="237" t="b">
        <f t="shared" ref="AF135:AF143" si="521">OR(U135=11,U135=12,U135=13,U135=23,)</f>
        <v>0</v>
      </c>
      <c r="AG135" s="121" t="str">
        <f>IF(COUNTA(E135:F135:H135)&lt;3,"",(IF(AB135=TRUE,$AB$3,IF(AC135=TRUE,$AC$3,IF(AD135=TRUE,$AD$3,IF(AE135=TRUE,$AE$3,IF(AF135=TRUE,$AF$3,"Aucune")))))))</f>
        <v>Aucune</v>
      </c>
      <c r="AH135" s="237" t="b">
        <f t="shared" si="305"/>
        <v>0</v>
      </c>
      <c r="AI135" s="237" t="b">
        <f t="shared" si="306"/>
        <v>0</v>
      </c>
      <c r="AJ135" s="237" t="b">
        <f t="shared" si="307"/>
        <v>0</v>
      </c>
      <c r="AK135" s="237" t="b">
        <f t="shared" si="308"/>
        <v>0</v>
      </c>
      <c r="AL135" s="237" t="b">
        <f t="shared" si="309"/>
        <v>0</v>
      </c>
      <c r="AM135" s="237" t="b">
        <f t="shared" si="310"/>
        <v>0</v>
      </c>
      <c r="AN135" s="237" t="b">
        <f t="shared" si="311"/>
        <v>0</v>
      </c>
      <c r="AO135" s="237" t="b">
        <f t="shared" si="312"/>
        <v>0</v>
      </c>
      <c r="AP135" s="237" t="b">
        <f t="shared" si="313"/>
        <v>0</v>
      </c>
      <c r="AQ135" s="237" t="b">
        <f t="shared" si="314"/>
        <v>0</v>
      </c>
      <c r="AR135" s="237" t="b">
        <f t="shared" si="315"/>
        <v>0</v>
      </c>
      <c r="AS135" s="237" t="b">
        <f t="shared" si="316"/>
        <v>0</v>
      </c>
      <c r="AT135" s="237" t="b">
        <f t="shared" si="317"/>
        <v>0</v>
      </c>
      <c r="AU135" s="237" t="b">
        <f t="shared" si="318"/>
        <v>0</v>
      </c>
      <c r="AV135" s="237" t="b">
        <f t="shared" si="319"/>
        <v>0</v>
      </c>
      <c r="AW135" s="237" t="b">
        <f t="shared" si="320"/>
        <v>0</v>
      </c>
      <c r="AX135" s="623" t="str">
        <f>IF(COUNTA(E135:F135:H135)&lt;3,"",(IF(AH135=TRUE,AH$3,IF(AI135=TRUE,AI$3,IF(AJ135=TRUE,AJ$3,IF(AK135=TRUE,AK$3,IF(AL135=TRUE,AL$3,IF(AM135=TRUE,AM$3,IF(AN135=TRUE,AN$3,IF(AO135=TRUE,AO$3,IF(AP135=TRUE,AP$3,IF(AQ135=TRUE,AQ$3,IF(AR135=TRUE,AR$3,IF(AS135=TRUE,AS$3,IF(AT135=TRUE,AT$3,IF(AU135=TRUE,AU$3,IF(AV135=TRUE,AV$3,IF(AW135=TRUE,AW$3,"Aucune"))))))))))))))))))</f>
        <v>Aucune</v>
      </c>
      <c r="AY135" s="551" t="b">
        <f t="shared" si="486"/>
        <v>0</v>
      </c>
      <c r="AZ135" s="237" t="b">
        <f t="shared" si="487"/>
        <v>0</v>
      </c>
      <c r="BA135" s="237" t="b">
        <f t="shared" si="488"/>
        <v>0</v>
      </c>
      <c r="BB135" s="121" t="str">
        <f>IF(COUNTA(E135:F135:H135)&lt;3,"",(IF(AY135=TRUE,$AY$3,IF(AZ135=TRUE,$AZ$3,IF(BA135=TRUE,$BA$3,"Aucune action requise")))))</f>
        <v>Aucune action requise</v>
      </c>
      <c r="BC135" s="237" t="b">
        <f t="shared" si="489"/>
        <v>0</v>
      </c>
      <c r="BD135" s="237" t="b">
        <f t="shared" si="490"/>
        <v>0</v>
      </c>
      <c r="BE135" s="237" t="b">
        <f t="shared" si="491"/>
        <v>0</v>
      </c>
      <c r="BF135" s="237" t="b">
        <f t="shared" si="492"/>
        <v>0</v>
      </c>
      <c r="BG135" s="121" t="str">
        <f>IF(COUNTA(E135:F135:H135)&lt;3,"",(IF(BC135=TRUE,$BC$3,IF(BD135=TRUE,$BD$3,IF(BE135=TRUE,$BE$3,IF(BF135=TRUE,$BF$3,"Aucun"))))))</f>
        <v>Aucun</v>
      </c>
      <c r="BH135" s="122">
        <f t="shared" si="493"/>
        <v>0</v>
      </c>
      <c r="BI135" s="122">
        <f>'ODD 14'!AX8</f>
        <v>0</v>
      </c>
      <c r="BJ135" s="34"/>
      <c r="BK135" s="306"/>
      <c r="BL135" s="662">
        <f t="shared" si="494"/>
        <v>0</v>
      </c>
      <c r="BM135" s="663">
        <f t="shared" si="495"/>
        <v>0</v>
      </c>
      <c r="BR135" s="234">
        <f t="shared" si="496"/>
        <v>1</v>
      </c>
      <c r="BS135" s="234">
        <f t="shared" si="497"/>
        <v>0</v>
      </c>
      <c r="BT135" s="234">
        <f t="shared" si="498"/>
        <v>0</v>
      </c>
      <c r="BU135" s="234">
        <f t="shared" si="499"/>
        <v>0</v>
      </c>
      <c r="BV135" s="234">
        <f t="shared" si="500"/>
        <v>0</v>
      </c>
      <c r="BW135" s="234">
        <f t="shared" si="501"/>
        <v>0</v>
      </c>
      <c r="BX135" s="234">
        <f t="shared" si="502"/>
        <v>0</v>
      </c>
      <c r="BY135" s="234">
        <f t="shared" si="503"/>
        <v>0</v>
      </c>
    </row>
    <row r="136" spans="1:77" s="233" customFormat="1" ht="114" customHeight="1">
      <c r="A136" s="226"/>
      <c r="B136" s="264" t="s">
        <v>314</v>
      </c>
      <c r="C136" s="173" t="s">
        <v>315</v>
      </c>
      <c r="D136" s="598">
        <f>'ODD 14'!D9</f>
        <v>0</v>
      </c>
      <c r="E136" s="174">
        <f>'ODD 14'!E9</f>
        <v>0</v>
      </c>
      <c r="F136" s="124">
        <f>'ODD 14'!F9</f>
        <v>0</v>
      </c>
      <c r="G136" s="124">
        <f>'ODD 14'!G9</f>
        <v>0</v>
      </c>
      <c r="H136" s="125">
        <f>'ODD 14'!H9</f>
        <v>0</v>
      </c>
      <c r="I136" s="125">
        <f>'ODD 14'!I9</f>
        <v>0</v>
      </c>
      <c r="J136" s="126">
        <f t="shared" si="504"/>
        <v>0</v>
      </c>
      <c r="K136" s="265">
        <f t="shared" si="482"/>
        <v>0</v>
      </c>
      <c r="L136" s="265" t="b">
        <f t="shared" si="505"/>
        <v>0</v>
      </c>
      <c r="M136" s="265" t="b">
        <f t="shared" si="506"/>
        <v>0</v>
      </c>
      <c r="N136" s="265" t="b">
        <f t="shared" si="507"/>
        <v>0</v>
      </c>
      <c r="O136" s="265" t="b">
        <f t="shared" si="508"/>
        <v>0</v>
      </c>
      <c r="P136" s="265" t="b">
        <f t="shared" si="509"/>
        <v>0</v>
      </c>
      <c r="Q136" s="265" t="b">
        <f t="shared" si="510"/>
        <v>0</v>
      </c>
      <c r="R136" s="265" t="b">
        <f t="shared" si="511"/>
        <v>0</v>
      </c>
      <c r="S136" s="266">
        <f t="shared" si="483"/>
        <v>0</v>
      </c>
      <c r="T136" s="267">
        <f t="shared" si="484"/>
        <v>0</v>
      </c>
      <c r="U136" s="241">
        <f t="shared" si="485"/>
        <v>0</v>
      </c>
      <c r="V136" s="265" t="b">
        <f t="shared" si="512"/>
        <v>0</v>
      </c>
      <c r="W136" s="265" t="b">
        <f t="shared" si="513"/>
        <v>0</v>
      </c>
      <c r="X136" s="265" t="b">
        <f t="shared" si="514"/>
        <v>0</v>
      </c>
      <c r="Y136" s="265" t="b">
        <f t="shared" si="515"/>
        <v>0</v>
      </c>
      <c r="Z136" s="644" t="b">
        <f t="shared" si="516"/>
        <v>1</v>
      </c>
      <c r="AA136" s="646" t="str">
        <f>IF(COUNTA(E136:F136:H136)&lt;3,"",(IF(V136=TRUE,$V$3,IF(W136=TRUE,$W$3,IF(X136=TRUE,$X$3,IF(Y136=TRUE,$Y$3,"Non"))))))</f>
        <v>Non</v>
      </c>
      <c r="AB136" s="265" t="b">
        <f t="shared" si="517"/>
        <v>0</v>
      </c>
      <c r="AC136" s="265" t="b">
        <f t="shared" si="518"/>
        <v>0</v>
      </c>
      <c r="AD136" s="265" t="b">
        <f t="shared" si="519"/>
        <v>0</v>
      </c>
      <c r="AE136" s="265" t="b">
        <f t="shared" si="520"/>
        <v>0</v>
      </c>
      <c r="AF136" s="265" t="b">
        <f t="shared" si="521"/>
        <v>0</v>
      </c>
      <c r="AG136" s="144" t="str">
        <f>IF(COUNTA(E136:F136:H136)&lt;3,"",(IF(AB136=TRUE,$AB$3,IF(AC136=TRUE,$AC$3,IF(AD136=TRUE,$AD$3,IF(AE136=TRUE,$AE$3,IF(AF136=TRUE,$AF$3,"Aucune")))))))</f>
        <v>Aucune</v>
      </c>
      <c r="AH136" s="237" t="b">
        <f t="shared" si="305"/>
        <v>0</v>
      </c>
      <c r="AI136" s="237" t="b">
        <f t="shared" si="306"/>
        <v>0</v>
      </c>
      <c r="AJ136" s="237" t="b">
        <f t="shared" si="307"/>
        <v>0</v>
      </c>
      <c r="AK136" s="237" t="b">
        <f t="shared" si="308"/>
        <v>0</v>
      </c>
      <c r="AL136" s="237" t="b">
        <f t="shared" si="309"/>
        <v>0</v>
      </c>
      <c r="AM136" s="237" t="b">
        <f t="shared" si="310"/>
        <v>0</v>
      </c>
      <c r="AN136" s="237" t="b">
        <f t="shared" si="311"/>
        <v>0</v>
      </c>
      <c r="AO136" s="237" t="b">
        <f t="shared" si="312"/>
        <v>0</v>
      </c>
      <c r="AP136" s="237" t="b">
        <f t="shared" si="313"/>
        <v>0</v>
      </c>
      <c r="AQ136" s="237" t="b">
        <f t="shared" si="314"/>
        <v>0</v>
      </c>
      <c r="AR136" s="237" t="b">
        <f t="shared" si="315"/>
        <v>0</v>
      </c>
      <c r="AS136" s="237" t="b">
        <f t="shared" si="316"/>
        <v>0</v>
      </c>
      <c r="AT136" s="237" t="b">
        <f t="shared" si="317"/>
        <v>0</v>
      </c>
      <c r="AU136" s="237" t="b">
        <f t="shared" si="318"/>
        <v>0</v>
      </c>
      <c r="AV136" s="237" t="b">
        <f t="shared" si="319"/>
        <v>0</v>
      </c>
      <c r="AW136" s="237" t="b">
        <f t="shared" si="320"/>
        <v>0</v>
      </c>
      <c r="AX136" s="567" t="str">
        <f>IF(COUNTA(E136:F136:H136)&lt;3,"",(IF(AH136=TRUE,AH$3,IF(AI136=TRUE,AI$3,IF(AJ136=TRUE,AJ$3,IF(AK136=TRUE,AK$3,IF(AL136=TRUE,AL$3,IF(AM136=TRUE,AM$3,IF(AN136=TRUE,AN$3,IF(AO136=TRUE,AO$3,IF(AP136=TRUE,AP$3,IF(AQ136=TRUE,AQ$3,IF(AR136=TRUE,AR$3,IF(AS136=TRUE,AS$3,IF(AT136=TRUE,AT$3,IF(AU136=TRUE,AU$3,IF(AV136=TRUE,AV$3,IF(AW136=TRUE,AW$3,"Aucune"))))))))))))))))))</f>
        <v>Aucune</v>
      </c>
      <c r="AY136" s="564" t="b">
        <f t="shared" si="486"/>
        <v>0</v>
      </c>
      <c r="AZ136" s="265" t="b">
        <f t="shared" si="487"/>
        <v>0</v>
      </c>
      <c r="BA136" s="265" t="b">
        <f t="shared" si="488"/>
        <v>0</v>
      </c>
      <c r="BB136" s="144" t="str">
        <f>IF(COUNTA(E136:F136:H136)&lt;3,"",(IF(AY136=TRUE,$AY$3,IF(AZ136=TRUE,$AZ$3,IF(BA136=TRUE,$BA$3,"Aucune action requise")))))</f>
        <v>Aucune action requise</v>
      </c>
      <c r="BC136" s="265" t="b">
        <f t="shared" si="489"/>
        <v>0</v>
      </c>
      <c r="BD136" s="265" t="b">
        <f t="shared" si="490"/>
        <v>0</v>
      </c>
      <c r="BE136" s="265" t="b">
        <f t="shared" si="491"/>
        <v>0</v>
      </c>
      <c r="BF136" s="265" t="b">
        <f t="shared" si="492"/>
        <v>0</v>
      </c>
      <c r="BG136" s="144" t="str">
        <f>IF(COUNTA(E136:F136:H136)&lt;3,"",(IF(BC136=TRUE,$BC$3,IF(BD136=TRUE,$BD$3,IF(BE136=TRUE,$BE$3,IF(BF136=TRUE,$BF$3,"Aucun"))))))</f>
        <v>Aucun</v>
      </c>
      <c r="BH136" s="145">
        <f t="shared" si="493"/>
        <v>0</v>
      </c>
      <c r="BI136" s="145">
        <f>'ODD 14'!AX9</f>
        <v>0</v>
      </c>
      <c r="BJ136" s="37"/>
      <c r="BK136" s="310"/>
      <c r="BL136" s="672">
        <f t="shared" si="494"/>
        <v>0</v>
      </c>
      <c r="BM136" s="673">
        <f t="shared" si="495"/>
        <v>0</v>
      </c>
      <c r="BR136" s="234">
        <f t="shared" si="496"/>
        <v>1</v>
      </c>
      <c r="BS136" s="234">
        <f t="shared" si="497"/>
        <v>0</v>
      </c>
      <c r="BT136" s="234">
        <f t="shared" si="498"/>
        <v>0</v>
      </c>
      <c r="BU136" s="234">
        <f t="shared" si="499"/>
        <v>0</v>
      </c>
      <c r="BV136" s="234">
        <f t="shared" si="500"/>
        <v>0</v>
      </c>
      <c r="BW136" s="234">
        <f t="shared" si="501"/>
        <v>0</v>
      </c>
      <c r="BX136" s="234">
        <f t="shared" si="502"/>
        <v>0</v>
      </c>
      <c r="BY136" s="234">
        <f t="shared" si="503"/>
        <v>0</v>
      </c>
    </row>
    <row r="137" spans="1:77" s="233" customFormat="1" ht="114" customHeight="1">
      <c r="A137" s="226"/>
      <c r="B137" s="264" t="s">
        <v>316</v>
      </c>
      <c r="C137" s="173" t="s">
        <v>317</v>
      </c>
      <c r="D137" s="598">
        <f>'ODD 14'!D10</f>
        <v>0</v>
      </c>
      <c r="E137" s="174">
        <f>'ODD 14'!E10</f>
        <v>0</v>
      </c>
      <c r="F137" s="124">
        <f>'ODD 14'!F10</f>
        <v>0</v>
      </c>
      <c r="G137" s="124">
        <f>'ODD 14'!G10</f>
        <v>0</v>
      </c>
      <c r="H137" s="125">
        <f>'ODD 14'!H10</f>
        <v>0</v>
      </c>
      <c r="I137" s="125">
        <f>'ODD 14'!I10</f>
        <v>0</v>
      </c>
      <c r="J137" s="126">
        <f t="shared" si="504"/>
        <v>0</v>
      </c>
      <c r="K137" s="265">
        <f t="shared" si="482"/>
        <v>0</v>
      </c>
      <c r="L137" s="265" t="b">
        <f t="shared" si="505"/>
        <v>0</v>
      </c>
      <c r="M137" s="265" t="b">
        <f t="shared" si="506"/>
        <v>0</v>
      </c>
      <c r="N137" s="265" t="b">
        <f t="shared" si="507"/>
        <v>0</v>
      </c>
      <c r="O137" s="265" t="b">
        <f t="shared" si="508"/>
        <v>0</v>
      </c>
      <c r="P137" s="265" t="b">
        <f t="shared" si="509"/>
        <v>0</v>
      </c>
      <c r="Q137" s="265" t="b">
        <f t="shared" si="510"/>
        <v>0</v>
      </c>
      <c r="R137" s="265" t="b">
        <f t="shared" si="511"/>
        <v>0</v>
      </c>
      <c r="S137" s="266">
        <f t="shared" si="483"/>
        <v>0</v>
      </c>
      <c r="T137" s="267">
        <f t="shared" si="484"/>
        <v>0</v>
      </c>
      <c r="U137" s="241">
        <f t="shared" si="485"/>
        <v>0</v>
      </c>
      <c r="V137" s="265" t="b">
        <f t="shared" si="512"/>
        <v>0</v>
      </c>
      <c r="W137" s="265" t="b">
        <f t="shared" si="513"/>
        <v>0</v>
      </c>
      <c r="X137" s="265" t="b">
        <f t="shared" si="514"/>
        <v>0</v>
      </c>
      <c r="Y137" s="265" t="b">
        <f t="shared" si="515"/>
        <v>0</v>
      </c>
      <c r="Z137" s="644" t="b">
        <f t="shared" si="516"/>
        <v>1</v>
      </c>
      <c r="AA137" s="646" t="str">
        <f>IF(COUNTA(E137:F137:H137)&lt;3,"",(IF(V137=TRUE,$V$3,IF(W137=TRUE,$W$3,IF(X137=TRUE,$X$3,IF(Y137=TRUE,$Y$3,"Non"))))))</f>
        <v>Non</v>
      </c>
      <c r="AB137" s="265" t="b">
        <f t="shared" si="517"/>
        <v>0</v>
      </c>
      <c r="AC137" s="265" t="b">
        <f t="shared" si="518"/>
        <v>0</v>
      </c>
      <c r="AD137" s="265" t="b">
        <f t="shared" si="519"/>
        <v>0</v>
      </c>
      <c r="AE137" s="265" t="b">
        <f t="shared" si="520"/>
        <v>0</v>
      </c>
      <c r="AF137" s="265" t="b">
        <f t="shared" si="521"/>
        <v>0</v>
      </c>
      <c r="AG137" s="144" t="str">
        <f>IF(COUNTA(E137:F137:H137)&lt;3,"",(IF(AB137=TRUE,$AB$3,IF(AC137=TRUE,$AC$3,IF(AD137=TRUE,$AD$3,IF(AE137=TRUE,$AE$3,IF(AF137=TRUE,$AF$3,"Aucune")))))))</f>
        <v>Aucune</v>
      </c>
      <c r="AH137" s="237" t="b">
        <f t="shared" si="305"/>
        <v>0</v>
      </c>
      <c r="AI137" s="237" t="b">
        <f t="shared" si="306"/>
        <v>0</v>
      </c>
      <c r="AJ137" s="237" t="b">
        <f t="shared" si="307"/>
        <v>0</v>
      </c>
      <c r="AK137" s="237" t="b">
        <f t="shared" si="308"/>
        <v>0</v>
      </c>
      <c r="AL137" s="237" t="b">
        <f t="shared" si="309"/>
        <v>0</v>
      </c>
      <c r="AM137" s="237" t="b">
        <f t="shared" si="310"/>
        <v>0</v>
      </c>
      <c r="AN137" s="237" t="b">
        <f t="shared" si="311"/>
        <v>0</v>
      </c>
      <c r="AO137" s="237" t="b">
        <f t="shared" si="312"/>
        <v>0</v>
      </c>
      <c r="AP137" s="237" t="b">
        <f t="shared" si="313"/>
        <v>0</v>
      </c>
      <c r="AQ137" s="237" t="b">
        <f t="shared" si="314"/>
        <v>0</v>
      </c>
      <c r="AR137" s="237" t="b">
        <f t="shared" si="315"/>
        <v>0</v>
      </c>
      <c r="AS137" s="237" t="b">
        <f t="shared" si="316"/>
        <v>0</v>
      </c>
      <c r="AT137" s="237" t="b">
        <f t="shared" si="317"/>
        <v>0</v>
      </c>
      <c r="AU137" s="237" t="b">
        <f t="shared" si="318"/>
        <v>0</v>
      </c>
      <c r="AV137" s="237" t="b">
        <f t="shared" si="319"/>
        <v>0</v>
      </c>
      <c r="AW137" s="237" t="b">
        <f t="shared" si="320"/>
        <v>0</v>
      </c>
      <c r="AX137" s="567" t="str">
        <f>IF(COUNTA(E137:F137:H137)&lt;3,"",(IF(AH137=TRUE,AH$3,IF(AI137=TRUE,AI$3,IF(AJ137=TRUE,AJ$3,IF(AK137=TRUE,AK$3,IF(AL137=TRUE,AL$3,IF(AM137=TRUE,AM$3,IF(AN137=TRUE,AN$3,IF(AO137=TRUE,AO$3,IF(AP137=TRUE,AP$3,IF(AQ137=TRUE,AQ$3,IF(AR137=TRUE,AR$3,IF(AS137=TRUE,AS$3,IF(AT137=TRUE,AT$3,IF(AU137=TRUE,AU$3,IF(AV137=TRUE,AV$3,IF(AW137=TRUE,AW$3,"Aucune"))))))))))))))))))</f>
        <v>Aucune</v>
      </c>
      <c r="AY137" s="564" t="b">
        <f t="shared" si="486"/>
        <v>0</v>
      </c>
      <c r="AZ137" s="265" t="b">
        <f t="shared" si="487"/>
        <v>0</v>
      </c>
      <c r="BA137" s="265" t="b">
        <f t="shared" si="488"/>
        <v>0</v>
      </c>
      <c r="BB137" s="144" t="str">
        <f>IF(COUNTA(E137:F137:H137)&lt;3,"",(IF(AY137=TRUE,$AY$3,IF(AZ137=TRUE,$AZ$3,IF(BA137=TRUE,$BA$3,"Aucune action requise")))))</f>
        <v>Aucune action requise</v>
      </c>
      <c r="BC137" s="265" t="b">
        <f t="shared" si="489"/>
        <v>0</v>
      </c>
      <c r="BD137" s="265" t="b">
        <f t="shared" si="490"/>
        <v>0</v>
      </c>
      <c r="BE137" s="265" t="b">
        <f t="shared" si="491"/>
        <v>0</v>
      </c>
      <c r="BF137" s="265" t="b">
        <f t="shared" si="492"/>
        <v>0</v>
      </c>
      <c r="BG137" s="144" t="str">
        <f>IF(COUNTA(E137:F137:H137)&lt;3,"",(IF(BC137=TRUE,$BC$3,IF(BD137=TRUE,$BD$3,IF(BE137=TRUE,$BE$3,IF(BF137=TRUE,$BF$3,"Aucun"))))))</f>
        <v>Aucun</v>
      </c>
      <c r="BH137" s="145">
        <f t="shared" si="493"/>
        <v>0</v>
      </c>
      <c r="BI137" s="145">
        <f>'ODD 14'!AX10</f>
        <v>0</v>
      </c>
      <c r="BJ137" s="37"/>
      <c r="BK137" s="310"/>
      <c r="BL137" s="672">
        <f t="shared" si="494"/>
        <v>0</v>
      </c>
      <c r="BM137" s="673">
        <f t="shared" si="495"/>
        <v>0</v>
      </c>
      <c r="BR137" s="234">
        <f t="shared" si="496"/>
        <v>1</v>
      </c>
      <c r="BS137" s="234">
        <f t="shared" si="497"/>
        <v>0</v>
      </c>
      <c r="BT137" s="234">
        <f t="shared" si="498"/>
        <v>0</v>
      </c>
      <c r="BU137" s="234">
        <f t="shared" si="499"/>
        <v>0</v>
      </c>
      <c r="BV137" s="234">
        <f t="shared" si="500"/>
        <v>0</v>
      </c>
      <c r="BW137" s="234">
        <f t="shared" si="501"/>
        <v>0</v>
      </c>
      <c r="BX137" s="234">
        <f t="shared" si="502"/>
        <v>0</v>
      </c>
      <c r="BY137" s="234">
        <f t="shared" si="503"/>
        <v>0</v>
      </c>
    </row>
    <row r="138" spans="1:77" s="233" customFormat="1" ht="114" customHeight="1">
      <c r="A138" s="226"/>
      <c r="B138" s="261" t="s">
        <v>318</v>
      </c>
      <c r="C138" s="171" t="s">
        <v>319</v>
      </c>
      <c r="D138" s="594">
        <f>'ODD 14'!D11</f>
        <v>0</v>
      </c>
      <c r="E138" s="172">
        <f>'ODD 14'!E11</f>
        <v>0</v>
      </c>
      <c r="F138" s="119">
        <f>'ODD 14'!F11</f>
        <v>0</v>
      </c>
      <c r="G138" s="119">
        <f>'ODD 14'!G11</f>
        <v>0</v>
      </c>
      <c r="H138" s="120">
        <f>'ODD 14'!H11</f>
        <v>0</v>
      </c>
      <c r="I138" s="120">
        <f>'ODD 14'!I11</f>
        <v>0</v>
      </c>
      <c r="J138" s="236">
        <f t="shared" si="504"/>
        <v>0</v>
      </c>
      <c r="K138" s="237">
        <f t="shared" si="482"/>
        <v>0</v>
      </c>
      <c r="L138" s="237" t="b">
        <f t="shared" si="505"/>
        <v>0</v>
      </c>
      <c r="M138" s="237" t="b">
        <f t="shared" si="506"/>
        <v>0</v>
      </c>
      <c r="N138" s="237" t="b">
        <f t="shared" si="507"/>
        <v>0</v>
      </c>
      <c r="O138" s="237" t="b">
        <f t="shared" si="508"/>
        <v>0</v>
      </c>
      <c r="P138" s="237" t="b">
        <f t="shared" si="509"/>
        <v>0</v>
      </c>
      <c r="Q138" s="237" t="b">
        <f t="shared" si="510"/>
        <v>0</v>
      </c>
      <c r="R138" s="237" t="b">
        <f t="shared" si="511"/>
        <v>0</v>
      </c>
      <c r="S138" s="238">
        <f t="shared" si="483"/>
        <v>0</v>
      </c>
      <c r="T138" s="239">
        <f t="shared" si="484"/>
        <v>0</v>
      </c>
      <c r="U138" s="240">
        <f t="shared" si="485"/>
        <v>0</v>
      </c>
      <c r="V138" s="237" t="b">
        <f t="shared" si="512"/>
        <v>0</v>
      </c>
      <c r="W138" s="237" t="b">
        <f t="shared" si="513"/>
        <v>0</v>
      </c>
      <c r="X138" s="237" t="b">
        <f t="shared" si="514"/>
        <v>0</v>
      </c>
      <c r="Y138" s="237" t="b">
        <f t="shared" si="515"/>
        <v>0</v>
      </c>
      <c r="Z138" s="634" t="b">
        <f t="shared" si="516"/>
        <v>1</v>
      </c>
      <c r="AA138" s="639" t="str">
        <f>IF(COUNTA(E138:F138:H138)&lt;3,"",(IF(V138=TRUE,$V$3,IF(W138=TRUE,$W$3,IF(X138=TRUE,$X$3,IF(Y138=TRUE,$Y$3,"Non"))))))</f>
        <v>Non</v>
      </c>
      <c r="AB138" s="237" t="b">
        <f t="shared" si="517"/>
        <v>0</v>
      </c>
      <c r="AC138" s="237" t="b">
        <f t="shared" si="518"/>
        <v>0</v>
      </c>
      <c r="AD138" s="237" t="b">
        <f t="shared" si="519"/>
        <v>0</v>
      </c>
      <c r="AE138" s="237" t="b">
        <f t="shared" si="520"/>
        <v>0</v>
      </c>
      <c r="AF138" s="237" t="b">
        <f t="shared" si="521"/>
        <v>0</v>
      </c>
      <c r="AG138" s="121" t="str">
        <f>IF(COUNTA(E138:F138:H138)&lt;3,"",(IF(AB138=TRUE,$AB$3,IF(AC138=TRUE,$AC$3,IF(AD138=TRUE,$AD$3,IF(AE138=TRUE,$AE$3,IF(AF138=TRUE,$AF$3,"Aucune")))))))</f>
        <v>Aucune</v>
      </c>
      <c r="AH138" s="237" t="b">
        <f t="shared" ref="AH138:AH185" si="522">OR($U138=61,$U138=62)</f>
        <v>0</v>
      </c>
      <c r="AI138" s="237" t="b">
        <f t="shared" ref="AI138:AI185" si="523">OR($U138=63)</f>
        <v>0</v>
      </c>
      <c r="AJ138" s="237" t="b">
        <f t="shared" ref="AJ138:AJ185" si="524">OR($U138=64)</f>
        <v>0</v>
      </c>
      <c r="AK138" s="237" t="b">
        <f t="shared" ref="AK138:AK185" si="525">OR($U138=51,$U138=52)</f>
        <v>0</v>
      </c>
      <c r="AL138" s="237" t="b">
        <f t="shared" ref="AL138:AL185" si="526">OR($U138=53)</f>
        <v>0</v>
      </c>
      <c r="AM138" s="237" t="b">
        <f t="shared" ref="AM138:AM185" si="527">OR($U138=54)</f>
        <v>0</v>
      </c>
      <c r="AN138" s="237" t="b">
        <f t="shared" ref="AN138:AN185" si="528">OR($U138=41)</f>
        <v>0</v>
      </c>
      <c r="AO138" s="237" t="b">
        <f t="shared" ref="AO138:AO185" si="529">OR($U138=42,$U138=43)</f>
        <v>0</v>
      </c>
      <c r="AP138" s="237" t="b">
        <f t="shared" ref="AP138:AP185" si="530">OR($U138=44)</f>
        <v>0</v>
      </c>
      <c r="AQ138" s="237" t="b">
        <f t="shared" ref="AQ138:AQ185" si="531">OR($U138=31)</f>
        <v>0</v>
      </c>
      <c r="AR138" s="237" t="b">
        <f t="shared" ref="AR138:AR185" si="532">OR($U138=32,$U138=33)</f>
        <v>0</v>
      </c>
      <c r="AS138" s="237" t="b">
        <f t="shared" ref="AS138:AS185" si="533">OR($U138=34)</f>
        <v>0</v>
      </c>
      <c r="AT138" s="237" t="b">
        <f t="shared" ref="AT138:AT185" si="534">OR($U138=22,$U138=23)</f>
        <v>0</v>
      </c>
      <c r="AU138" s="237" t="b">
        <f t="shared" ref="AU138:AU185" si="535">OR($U138=24)</f>
        <v>0</v>
      </c>
      <c r="AV138" s="237" t="b">
        <f t="shared" ref="AV138:AV185" si="536">OR($U138=12,$U138=13)</f>
        <v>0</v>
      </c>
      <c r="AW138" s="237" t="b">
        <f t="shared" ref="AW138:AW185" si="537">OR($U138=14)</f>
        <v>0</v>
      </c>
      <c r="AX138" s="623" t="str">
        <f>IF(COUNTA(E138:F138:H138)&lt;3,"",(IF(AH138=TRUE,AH$3,IF(AI138=TRUE,AI$3,IF(AJ138=TRUE,AJ$3,IF(AK138=TRUE,AK$3,IF(AL138=TRUE,AL$3,IF(AM138=TRUE,AM$3,IF(AN138=TRUE,AN$3,IF(AO138=TRUE,AO$3,IF(AP138=TRUE,AP$3,IF(AQ138=TRUE,AQ$3,IF(AR138=TRUE,AR$3,IF(AS138=TRUE,AS$3,IF(AT138=TRUE,AT$3,IF(AU138=TRUE,AU$3,IF(AV138=TRUE,AV$3,IF(AW138=TRUE,AW$3,"Aucune"))))))))))))))))))</f>
        <v>Aucune</v>
      </c>
      <c r="AY138" s="551" t="b">
        <f t="shared" si="486"/>
        <v>0</v>
      </c>
      <c r="AZ138" s="237" t="b">
        <f t="shared" si="487"/>
        <v>0</v>
      </c>
      <c r="BA138" s="237" t="b">
        <f t="shared" si="488"/>
        <v>0</v>
      </c>
      <c r="BB138" s="121" t="str">
        <f>IF(COUNTA(E138:F138:H138)&lt;3,"",(IF(AY138=TRUE,$AY$3,IF(AZ138=TRUE,$AZ$3,IF(BA138=TRUE,$BA$3,"Aucune action requise")))))</f>
        <v>Aucune action requise</v>
      </c>
      <c r="BC138" s="237" t="b">
        <f t="shared" si="489"/>
        <v>0</v>
      </c>
      <c r="BD138" s="237" t="b">
        <f t="shared" si="490"/>
        <v>0</v>
      </c>
      <c r="BE138" s="237" t="b">
        <f t="shared" si="491"/>
        <v>0</v>
      </c>
      <c r="BF138" s="237" t="b">
        <f t="shared" si="492"/>
        <v>0</v>
      </c>
      <c r="BG138" s="121" t="str">
        <f>IF(COUNTA(E138:F138:H138)&lt;3,"",(IF(BC138=TRUE,$BC$3,IF(BD138=TRUE,$BD$3,IF(BE138=TRUE,$BE$3,IF(BF138=TRUE,$BF$3,"Aucun"))))))</f>
        <v>Aucun</v>
      </c>
      <c r="BH138" s="122">
        <f t="shared" si="493"/>
        <v>0</v>
      </c>
      <c r="BI138" s="122">
        <f>'ODD 14'!AX11</f>
        <v>0</v>
      </c>
      <c r="BJ138" s="34"/>
      <c r="BK138" s="306"/>
      <c r="BL138" s="662">
        <f t="shared" si="494"/>
        <v>0</v>
      </c>
      <c r="BM138" s="663">
        <f t="shared" si="495"/>
        <v>0</v>
      </c>
      <c r="BR138" s="234">
        <f t="shared" si="496"/>
        <v>1</v>
      </c>
      <c r="BS138" s="234">
        <f t="shared" si="497"/>
        <v>0</v>
      </c>
      <c r="BT138" s="234">
        <f t="shared" si="498"/>
        <v>0</v>
      </c>
      <c r="BU138" s="234">
        <f t="shared" si="499"/>
        <v>0</v>
      </c>
      <c r="BV138" s="234">
        <f t="shared" si="500"/>
        <v>0</v>
      </c>
      <c r="BW138" s="234">
        <f t="shared" si="501"/>
        <v>0</v>
      </c>
      <c r="BX138" s="234">
        <f t="shared" si="502"/>
        <v>0</v>
      </c>
      <c r="BY138" s="234">
        <f t="shared" si="503"/>
        <v>0</v>
      </c>
    </row>
    <row r="139" spans="1:77" s="233" customFormat="1" ht="114" customHeight="1">
      <c r="A139" s="226"/>
      <c r="B139" s="264" t="s">
        <v>320</v>
      </c>
      <c r="C139" s="186" t="s">
        <v>321</v>
      </c>
      <c r="D139" s="598">
        <f>'ODD 14'!D12</f>
        <v>0</v>
      </c>
      <c r="E139" s="174">
        <f>'ODD 14'!E12</f>
        <v>0</v>
      </c>
      <c r="F139" s="124">
        <f>'ODD 14'!F12</f>
        <v>0</v>
      </c>
      <c r="G139" s="124">
        <f>'ODD 14'!G12</f>
        <v>0</v>
      </c>
      <c r="H139" s="125">
        <f>'ODD 14'!H12</f>
        <v>0</v>
      </c>
      <c r="I139" s="125">
        <f>'ODD 14'!I12</f>
        <v>0</v>
      </c>
      <c r="J139" s="126">
        <f t="shared" si="504"/>
        <v>0</v>
      </c>
      <c r="K139" s="265">
        <f t="shared" si="482"/>
        <v>0</v>
      </c>
      <c r="L139" s="265" t="b">
        <f t="shared" si="505"/>
        <v>0</v>
      </c>
      <c r="M139" s="265" t="b">
        <f t="shared" si="506"/>
        <v>0</v>
      </c>
      <c r="N139" s="265" t="b">
        <f t="shared" si="507"/>
        <v>0</v>
      </c>
      <c r="O139" s="265" t="b">
        <f t="shared" si="508"/>
        <v>0</v>
      </c>
      <c r="P139" s="265" t="b">
        <f t="shared" si="509"/>
        <v>0</v>
      </c>
      <c r="Q139" s="265" t="b">
        <f t="shared" si="510"/>
        <v>0</v>
      </c>
      <c r="R139" s="265" t="b">
        <f t="shared" si="511"/>
        <v>0</v>
      </c>
      <c r="S139" s="266">
        <f t="shared" si="483"/>
        <v>0</v>
      </c>
      <c r="T139" s="267">
        <f t="shared" si="484"/>
        <v>0</v>
      </c>
      <c r="U139" s="241">
        <f t="shared" si="485"/>
        <v>0</v>
      </c>
      <c r="V139" s="265" t="b">
        <f t="shared" si="512"/>
        <v>0</v>
      </c>
      <c r="W139" s="265" t="b">
        <f t="shared" si="513"/>
        <v>0</v>
      </c>
      <c r="X139" s="265" t="b">
        <f t="shared" si="514"/>
        <v>0</v>
      </c>
      <c r="Y139" s="265" t="b">
        <f t="shared" si="515"/>
        <v>0</v>
      </c>
      <c r="Z139" s="644" t="b">
        <f t="shared" si="516"/>
        <v>1</v>
      </c>
      <c r="AA139" s="646" t="str">
        <f>IF(COUNTA(E139:F139:H139)&lt;3,"",(IF(V139=TRUE,$V$3,IF(W139=TRUE,$W$3,IF(X139=TRUE,$X$3,IF(Y139=TRUE,$Y$3,"Non"))))))</f>
        <v>Non</v>
      </c>
      <c r="AB139" s="265" t="b">
        <f t="shared" si="517"/>
        <v>0</v>
      </c>
      <c r="AC139" s="265" t="b">
        <f t="shared" si="518"/>
        <v>0</v>
      </c>
      <c r="AD139" s="265" t="b">
        <f t="shared" si="519"/>
        <v>0</v>
      </c>
      <c r="AE139" s="265" t="b">
        <f t="shared" si="520"/>
        <v>0</v>
      </c>
      <c r="AF139" s="265" t="b">
        <f t="shared" si="521"/>
        <v>0</v>
      </c>
      <c r="AG139" s="144" t="str">
        <f>IF(COUNTA(E139:F139:H139)&lt;3,"",(IF(AB139=TRUE,$AB$3,IF(AC139=TRUE,$AC$3,IF(AD139=TRUE,$AD$3,IF(AE139=TRUE,$AE$3,IF(AF139=TRUE,$AF$3,"Aucune")))))))</f>
        <v>Aucune</v>
      </c>
      <c r="AH139" s="237" t="b">
        <f t="shared" si="522"/>
        <v>0</v>
      </c>
      <c r="AI139" s="237" t="b">
        <f t="shared" si="523"/>
        <v>0</v>
      </c>
      <c r="AJ139" s="237" t="b">
        <f t="shared" si="524"/>
        <v>0</v>
      </c>
      <c r="AK139" s="237" t="b">
        <f t="shared" si="525"/>
        <v>0</v>
      </c>
      <c r="AL139" s="237" t="b">
        <f t="shared" si="526"/>
        <v>0</v>
      </c>
      <c r="AM139" s="237" t="b">
        <f t="shared" si="527"/>
        <v>0</v>
      </c>
      <c r="AN139" s="237" t="b">
        <f t="shared" si="528"/>
        <v>0</v>
      </c>
      <c r="AO139" s="237" t="b">
        <f t="shared" si="529"/>
        <v>0</v>
      </c>
      <c r="AP139" s="237" t="b">
        <f t="shared" si="530"/>
        <v>0</v>
      </c>
      <c r="AQ139" s="237" t="b">
        <f t="shared" si="531"/>
        <v>0</v>
      </c>
      <c r="AR139" s="237" t="b">
        <f t="shared" si="532"/>
        <v>0</v>
      </c>
      <c r="AS139" s="237" t="b">
        <f t="shared" si="533"/>
        <v>0</v>
      </c>
      <c r="AT139" s="237" t="b">
        <f t="shared" si="534"/>
        <v>0</v>
      </c>
      <c r="AU139" s="237" t="b">
        <f t="shared" si="535"/>
        <v>0</v>
      </c>
      <c r="AV139" s="237" t="b">
        <f t="shared" si="536"/>
        <v>0</v>
      </c>
      <c r="AW139" s="237" t="b">
        <f t="shared" si="537"/>
        <v>0</v>
      </c>
      <c r="AX139" s="567" t="str">
        <f>IF(COUNTA(E139:F139:H139)&lt;3,"",(IF(AH139=TRUE,AH$3,IF(AI139=TRUE,AI$3,IF(AJ139=TRUE,AJ$3,IF(AK139=TRUE,AK$3,IF(AL139=TRUE,AL$3,IF(AM139=TRUE,AM$3,IF(AN139=TRUE,AN$3,IF(AO139=TRUE,AO$3,IF(AP139=TRUE,AP$3,IF(AQ139=TRUE,AQ$3,IF(AR139=TRUE,AR$3,IF(AS139=TRUE,AS$3,IF(AT139=TRUE,AT$3,IF(AU139=TRUE,AU$3,IF(AV139=TRUE,AV$3,IF(AW139=TRUE,AW$3,"Aucune"))))))))))))))))))</f>
        <v>Aucune</v>
      </c>
      <c r="AY139" s="564" t="b">
        <f t="shared" si="486"/>
        <v>0</v>
      </c>
      <c r="AZ139" s="265" t="b">
        <f t="shared" si="487"/>
        <v>0</v>
      </c>
      <c r="BA139" s="265" t="b">
        <f t="shared" si="488"/>
        <v>0</v>
      </c>
      <c r="BB139" s="144" t="str">
        <f>IF(COUNTA(E139:F139:H139)&lt;3,"",(IF(AY139=TRUE,$AY$3,IF(AZ139=TRUE,$AZ$3,IF(BA139=TRUE,$BA$3,"Aucune action requise")))))</f>
        <v>Aucune action requise</v>
      </c>
      <c r="BC139" s="265" t="b">
        <f t="shared" si="489"/>
        <v>0</v>
      </c>
      <c r="BD139" s="265" t="b">
        <f t="shared" si="490"/>
        <v>0</v>
      </c>
      <c r="BE139" s="265" t="b">
        <f t="shared" si="491"/>
        <v>0</v>
      </c>
      <c r="BF139" s="265" t="b">
        <f t="shared" si="492"/>
        <v>0</v>
      </c>
      <c r="BG139" s="144" t="str">
        <f>IF(COUNTA(E139:F139:H139)&lt;3,"",(IF(BC139=TRUE,$BC$3,IF(BD139=TRUE,$BD$3,IF(BE139=TRUE,$BE$3,IF(BF139=TRUE,$BF$3,"Aucun"))))))</f>
        <v>Aucun</v>
      </c>
      <c r="BH139" s="145">
        <f t="shared" si="493"/>
        <v>0</v>
      </c>
      <c r="BI139" s="145">
        <f>'ODD 14'!AX12</f>
        <v>0</v>
      </c>
      <c r="BJ139" s="37"/>
      <c r="BK139" s="310"/>
      <c r="BL139" s="672">
        <f t="shared" si="494"/>
        <v>0</v>
      </c>
      <c r="BM139" s="673">
        <f t="shared" si="495"/>
        <v>0</v>
      </c>
      <c r="BR139" s="234">
        <f t="shared" si="496"/>
        <v>1</v>
      </c>
      <c r="BS139" s="234">
        <f t="shared" si="497"/>
        <v>0</v>
      </c>
      <c r="BT139" s="234">
        <f t="shared" si="498"/>
        <v>0</v>
      </c>
      <c r="BU139" s="234">
        <f t="shared" si="499"/>
        <v>0</v>
      </c>
      <c r="BV139" s="234">
        <f t="shared" si="500"/>
        <v>0</v>
      </c>
      <c r="BW139" s="234">
        <f t="shared" si="501"/>
        <v>0</v>
      </c>
      <c r="BX139" s="234">
        <f t="shared" si="502"/>
        <v>0</v>
      </c>
      <c r="BY139" s="234">
        <f t="shared" si="503"/>
        <v>0</v>
      </c>
    </row>
    <row r="140" spans="1:77" s="233" customFormat="1" ht="114" customHeight="1" thickBot="1">
      <c r="A140" s="226"/>
      <c r="B140" s="268" t="s">
        <v>322</v>
      </c>
      <c r="C140" s="198" t="s">
        <v>323</v>
      </c>
      <c r="D140" s="582">
        <f>'ODD 14'!D13</f>
        <v>0</v>
      </c>
      <c r="E140" s="185">
        <f>'ODD 14'!E13</f>
        <v>0</v>
      </c>
      <c r="F140" s="138">
        <f>'ODD 14'!F13</f>
        <v>0</v>
      </c>
      <c r="G140" s="138">
        <f>'ODD 14'!G13</f>
        <v>0</v>
      </c>
      <c r="H140" s="139">
        <f>'ODD 14'!H13</f>
        <v>0</v>
      </c>
      <c r="I140" s="139">
        <f>'ODD 14'!I13</f>
        <v>0</v>
      </c>
      <c r="J140" s="255">
        <f t="shared" si="504"/>
        <v>0</v>
      </c>
      <c r="K140" s="256">
        <f t="shared" si="482"/>
        <v>0</v>
      </c>
      <c r="L140" s="256" t="b">
        <f t="shared" si="505"/>
        <v>0</v>
      </c>
      <c r="M140" s="256" t="b">
        <f t="shared" si="506"/>
        <v>0</v>
      </c>
      <c r="N140" s="256" t="b">
        <f t="shared" si="507"/>
        <v>0</v>
      </c>
      <c r="O140" s="256" t="b">
        <f t="shared" si="508"/>
        <v>0</v>
      </c>
      <c r="P140" s="256" t="b">
        <f t="shared" si="509"/>
        <v>0</v>
      </c>
      <c r="Q140" s="256" t="b">
        <f t="shared" si="510"/>
        <v>0</v>
      </c>
      <c r="R140" s="256" t="b">
        <f t="shared" si="511"/>
        <v>0</v>
      </c>
      <c r="S140" s="257">
        <f t="shared" si="483"/>
        <v>0</v>
      </c>
      <c r="T140" s="258">
        <f t="shared" si="484"/>
        <v>0</v>
      </c>
      <c r="U140" s="259">
        <f t="shared" si="485"/>
        <v>0</v>
      </c>
      <c r="V140" s="256" t="b">
        <f t="shared" si="512"/>
        <v>0</v>
      </c>
      <c r="W140" s="256" t="b">
        <f t="shared" si="513"/>
        <v>0</v>
      </c>
      <c r="X140" s="256" t="b">
        <f t="shared" si="514"/>
        <v>0</v>
      </c>
      <c r="Y140" s="256" t="b">
        <f t="shared" si="515"/>
        <v>0</v>
      </c>
      <c r="Z140" s="643" t="b">
        <f t="shared" si="516"/>
        <v>1</v>
      </c>
      <c r="AA140" s="645" t="str">
        <f>IF(COUNTA(E140:F140:H140)&lt;3,"",(IF(V140=TRUE,$V$3,IF(W140=TRUE,$W$3,IF(X140=TRUE,$X$3,IF(Y140=TRUE,$Y$3,"Non"))))))</f>
        <v>Non</v>
      </c>
      <c r="AB140" s="256" t="b">
        <f t="shared" si="517"/>
        <v>0</v>
      </c>
      <c r="AC140" s="256" t="b">
        <f t="shared" si="518"/>
        <v>0</v>
      </c>
      <c r="AD140" s="256" t="b">
        <f t="shared" si="519"/>
        <v>0</v>
      </c>
      <c r="AE140" s="256" t="b">
        <f t="shared" si="520"/>
        <v>0</v>
      </c>
      <c r="AF140" s="256" t="b">
        <f t="shared" si="521"/>
        <v>0</v>
      </c>
      <c r="AG140" s="140" t="str">
        <f>IF(COUNTA(E140:F140:H140)&lt;3,"",(IF(AB140=TRUE,$AB$3,IF(AC140=TRUE,$AC$3,IF(AD140=TRUE,$AD$3,IF(AE140=TRUE,$AE$3,IF(AF140=TRUE,$AF$3,"Aucune")))))))</f>
        <v>Aucune</v>
      </c>
      <c r="AH140" s="288" t="b">
        <f t="shared" si="522"/>
        <v>0</v>
      </c>
      <c r="AI140" s="288" t="b">
        <f t="shared" si="523"/>
        <v>0</v>
      </c>
      <c r="AJ140" s="288" t="b">
        <f t="shared" si="524"/>
        <v>0</v>
      </c>
      <c r="AK140" s="288" t="b">
        <f t="shared" si="525"/>
        <v>0</v>
      </c>
      <c r="AL140" s="288" t="b">
        <f t="shared" si="526"/>
        <v>0</v>
      </c>
      <c r="AM140" s="288" t="b">
        <f t="shared" si="527"/>
        <v>0</v>
      </c>
      <c r="AN140" s="288" t="b">
        <f t="shared" si="528"/>
        <v>0</v>
      </c>
      <c r="AO140" s="288" t="b">
        <f t="shared" si="529"/>
        <v>0</v>
      </c>
      <c r="AP140" s="288" t="b">
        <f t="shared" si="530"/>
        <v>0</v>
      </c>
      <c r="AQ140" s="288" t="b">
        <f t="shared" si="531"/>
        <v>0</v>
      </c>
      <c r="AR140" s="288" t="b">
        <f t="shared" si="532"/>
        <v>0</v>
      </c>
      <c r="AS140" s="288" t="b">
        <f t="shared" si="533"/>
        <v>0</v>
      </c>
      <c r="AT140" s="288" t="b">
        <f t="shared" si="534"/>
        <v>0</v>
      </c>
      <c r="AU140" s="288" t="b">
        <f t="shared" si="535"/>
        <v>0</v>
      </c>
      <c r="AV140" s="288" t="b">
        <f t="shared" si="536"/>
        <v>0</v>
      </c>
      <c r="AW140" s="288" t="b">
        <f t="shared" si="537"/>
        <v>0</v>
      </c>
      <c r="AX140" s="565" t="str">
        <f>IF(COUNTA(E140:F140:H140)&lt;3,"",(IF(AH140=TRUE,AH$3,IF(AI140=TRUE,AI$3,IF(AJ140=TRUE,AJ$3,IF(AK140=TRUE,AK$3,IF(AL140=TRUE,AL$3,IF(AM140=TRUE,AM$3,IF(AN140=TRUE,AN$3,IF(AO140=TRUE,AO$3,IF(AP140=TRUE,AP$3,IF(AQ140=TRUE,AQ$3,IF(AR140=TRUE,AR$3,IF(AS140=TRUE,AS$3,IF(AT140=TRUE,AT$3,IF(AU140=TRUE,AU$3,IF(AV140=TRUE,AV$3,IF(AW140=TRUE,AW$3,"Aucune"))))))))))))))))))</f>
        <v>Aucune</v>
      </c>
      <c r="AY140" s="562" t="b">
        <f t="shared" si="486"/>
        <v>0</v>
      </c>
      <c r="AZ140" s="256" t="b">
        <f t="shared" si="487"/>
        <v>0</v>
      </c>
      <c r="BA140" s="256" t="b">
        <f t="shared" si="488"/>
        <v>0</v>
      </c>
      <c r="BB140" s="140" t="str">
        <f>IF(COUNTA(E140:F140:H140)&lt;3,"",(IF(AY140=TRUE,$AY$3,IF(AZ140=TRUE,$AZ$3,IF(BA140=TRUE,$BA$3,"Aucune action requise")))))</f>
        <v>Aucune action requise</v>
      </c>
      <c r="BC140" s="256" t="b">
        <f t="shared" si="489"/>
        <v>0</v>
      </c>
      <c r="BD140" s="256" t="b">
        <f t="shared" si="490"/>
        <v>0</v>
      </c>
      <c r="BE140" s="256" t="b">
        <f t="shared" si="491"/>
        <v>0</v>
      </c>
      <c r="BF140" s="256" t="b">
        <f t="shared" si="492"/>
        <v>0</v>
      </c>
      <c r="BG140" s="140" t="str">
        <f>IF(COUNTA(E140:F140:H140)&lt;3,"",(IF(BC140=TRUE,$BC$3,IF(BD140=TRUE,$BD$3,IF(BE140=TRUE,$BE$3,IF(BF140=TRUE,$BF$3,"Aucun"))))))</f>
        <v>Aucun</v>
      </c>
      <c r="BH140" s="141">
        <f t="shared" si="493"/>
        <v>0</v>
      </c>
      <c r="BI140" s="141">
        <f>'ODD 14'!AX13</f>
        <v>0</v>
      </c>
      <c r="BJ140" s="35"/>
      <c r="BK140" s="309"/>
      <c r="BL140" s="670">
        <f t="shared" si="494"/>
        <v>0</v>
      </c>
      <c r="BM140" s="671">
        <f t="shared" si="495"/>
        <v>0</v>
      </c>
      <c r="BR140" s="234">
        <f t="shared" si="496"/>
        <v>1</v>
      </c>
      <c r="BS140" s="234">
        <f t="shared" si="497"/>
        <v>0</v>
      </c>
      <c r="BT140" s="234">
        <f t="shared" si="498"/>
        <v>0</v>
      </c>
      <c r="BU140" s="234">
        <f t="shared" si="499"/>
        <v>0</v>
      </c>
      <c r="BV140" s="234">
        <f t="shared" si="500"/>
        <v>0</v>
      </c>
      <c r="BW140" s="234">
        <f t="shared" si="501"/>
        <v>0</v>
      </c>
      <c r="BX140" s="234">
        <f t="shared" si="502"/>
        <v>0</v>
      </c>
      <c r="BY140" s="234">
        <f t="shared" si="503"/>
        <v>0</v>
      </c>
    </row>
    <row r="141" spans="1:77" s="233" customFormat="1" ht="114" customHeight="1">
      <c r="A141" s="226"/>
      <c r="B141" s="263" t="s">
        <v>324</v>
      </c>
      <c r="C141" s="197" t="s">
        <v>325</v>
      </c>
      <c r="D141" s="600">
        <f>'ODD 14'!D14</f>
        <v>0</v>
      </c>
      <c r="E141" s="195">
        <f>'ODD 14'!E14</f>
        <v>0</v>
      </c>
      <c r="F141" s="132">
        <f>'ODD 14'!F14</f>
        <v>0</v>
      </c>
      <c r="G141" s="132">
        <f>'ODD 14'!G14</f>
        <v>0</v>
      </c>
      <c r="H141" s="133">
        <f>'ODD 14'!H14</f>
        <v>0</v>
      </c>
      <c r="I141" s="133">
        <f>'ODD 14'!I14</f>
        <v>0</v>
      </c>
      <c r="J141" s="249">
        <f t="shared" si="504"/>
        <v>0</v>
      </c>
      <c r="K141" s="250">
        <f t="shared" si="482"/>
        <v>0</v>
      </c>
      <c r="L141" s="250" t="b">
        <f t="shared" si="505"/>
        <v>0</v>
      </c>
      <c r="M141" s="250" t="b">
        <f t="shared" si="506"/>
        <v>0</v>
      </c>
      <c r="N141" s="250" t="b">
        <f t="shared" si="507"/>
        <v>0</v>
      </c>
      <c r="O141" s="250" t="b">
        <f t="shared" si="508"/>
        <v>0</v>
      </c>
      <c r="P141" s="250" t="b">
        <f t="shared" si="509"/>
        <v>0</v>
      </c>
      <c r="Q141" s="250" t="b">
        <f t="shared" si="510"/>
        <v>0</v>
      </c>
      <c r="R141" s="250" t="b">
        <f t="shared" si="511"/>
        <v>0</v>
      </c>
      <c r="S141" s="251">
        <f t="shared" si="483"/>
        <v>0</v>
      </c>
      <c r="T141" s="252">
        <f t="shared" si="484"/>
        <v>0</v>
      </c>
      <c r="U141" s="253">
        <f t="shared" si="485"/>
        <v>0</v>
      </c>
      <c r="V141" s="250" t="b">
        <f t="shared" si="512"/>
        <v>0</v>
      </c>
      <c r="W141" s="250" t="b">
        <f t="shared" si="513"/>
        <v>0</v>
      </c>
      <c r="X141" s="250" t="b">
        <f t="shared" si="514"/>
        <v>0</v>
      </c>
      <c r="Y141" s="250" t="b">
        <f t="shared" si="515"/>
        <v>0</v>
      </c>
      <c r="Z141" s="636" t="b">
        <f t="shared" si="516"/>
        <v>1</v>
      </c>
      <c r="AA141" s="641" t="str">
        <f>IF(COUNTA(E141:F141:H141)&lt;3,"",(IF(V141=TRUE,$V$3,IF(W141=TRUE,$W$3,IF(X141=TRUE,$X$3,IF(Y141=TRUE,$Y$3,"Non"))))))</f>
        <v>Non</v>
      </c>
      <c r="AB141" s="250" t="b">
        <f t="shared" si="517"/>
        <v>0</v>
      </c>
      <c r="AC141" s="250" t="b">
        <f t="shared" si="518"/>
        <v>0</v>
      </c>
      <c r="AD141" s="250" t="b">
        <f t="shared" si="519"/>
        <v>0</v>
      </c>
      <c r="AE141" s="250" t="b">
        <f t="shared" si="520"/>
        <v>0</v>
      </c>
      <c r="AF141" s="250" t="b">
        <f t="shared" si="521"/>
        <v>0</v>
      </c>
      <c r="AG141" s="134" t="str">
        <f>IF(COUNTA(E141:F141:H141)&lt;3,"",(IF(AB141=TRUE,$AB$3,IF(AC141=TRUE,$AC$3,IF(AD141=TRUE,$AD$3,IF(AE141=TRUE,$AE$3,IF(AF141=TRUE,$AF$3,"Aucune")))))))</f>
        <v>Aucune</v>
      </c>
      <c r="AH141" s="276" t="b">
        <f t="shared" si="522"/>
        <v>0</v>
      </c>
      <c r="AI141" s="276" t="b">
        <f t="shared" si="523"/>
        <v>0</v>
      </c>
      <c r="AJ141" s="276" t="b">
        <f t="shared" si="524"/>
        <v>0</v>
      </c>
      <c r="AK141" s="276" t="b">
        <f t="shared" si="525"/>
        <v>0</v>
      </c>
      <c r="AL141" s="276" t="b">
        <f t="shared" si="526"/>
        <v>0</v>
      </c>
      <c r="AM141" s="276" t="b">
        <f t="shared" si="527"/>
        <v>0</v>
      </c>
      <c r="AN141" s="276" t="b">
        <f t="shared" si="528"/>
        <v>0</v>
      </c>
      <c r="AO141" s="276" t="b">
        <f t="shared" si="529"/>
        <v>0</v>
      </c>
      <c r="AP141" s="276" t="b">
        <f t="shared" si="530"/>
        <v>0</v>
      </c>
      <c r="AQ141" s="276" t="b">
        <f t="shared" si="531"/>
        <v>0</v>
      </c>
      <c r="AR141" s="276" t="b">
        <f t="shared" si="532"/>
        <v>0</v>
      </c>
      <c r="AS141" s="276" t="b">
        <f t="shared" si="533"/>
        <v>0</v>
      </c>
      <c r="AT141" s="276" t="b">
        <f t="shared" si="534"/>
        <v>0</v>
      </c>
      <c r="AU141" s="276" t="b">
        <f t="shared" si="535"/>
        <v>0</v>
      </c>
      <c r="AV141" s="276" t="b">
        <f t="shared" si="536"/>
        <v>0</v>
      </c>
      <c r="AW141" s="276" t="b">
        <f t="shared" si="537"/>
        <v>0</v>
      </c>
      <c r="AX141" s="566" t="str">
        <f>IF(COUNTA(E141:F141:H141)&lt;3,"",(IF(AH141=TRUE,AH$3,IF(AI141=TRUE,AI$3,IF(AJ141=TRUE,AJ$3,IF(AK141=TRUE,AK$3,IF(AL141=TRUE,AL$3,IF(AM141=TRUE,AM$3,IF(AN141=TRUE,AN$3,IF(AO141=TRUE,AO$3,IF(AP141=TRUE,AP$3,IF(AQ141=TRUE,AQ$3,IF(AR141=TRUE,AR$3,IF(AS141=TRUE,AS$3,IF(AT141=TRUE,AT$3,IF(AU141=TRUE,AU$3,IF(AV141=TRUE,AV$3,IF(AW141=TRUE,AW$3,"Aucune"))))))))))))))))))</f>
        <v>Aucune</v>
      </c>
      <c r="AY141" s="563" t="b">
        <f t="shared" si="486"/>
        <v>0</v>
      </c>
      <c r="AZ141" s="250" t="b">
        <f t="shared" si="487"/>
        <v>0</v>
      </c>
      <c r="BA141" s="250" t="b">
        <f t="shared" si="488"/>
        <v>0</v>
      </c>
      <c r="BB141" s="134" t="str">
        <f>IF(COUNTA(E141:F141:H141)&lt;3,"",(IF(AY141=TRUE,$AY$3,IF(AZ141=TRUE,$AZ$3,IF(BA141=TRUE,$BA$3,"Aucune action requise")))))</f>
        <v>Aucune action requise</v>
      </c>
      <c r="BC141" s="250" t="b">
        <f t="shared" si="489"/>
        <v>0</v>
      </c>
      <c r="BD141" s="250" t="b">
        <f t="shared" si="490"/>
        <v>0</v>
      </c>
      <c r="BE141" s="250" t="b">
        <f t="shared" si="491"/>
        <v>0</v>
      </c>
      <c r="BF141" s="250" t="b">
        <f t="shared" si="492"/>
        <v>0</v>
      </c>
      <c r="BG141" s="134" t="str">
        <f>IF(COUNTA(E141:F141:H141)&lt;3,"",(IF(BC141=TRUE,$BC$3,IF(BD141=TRUE,$BD$3,IF(BE141=TRUE,$BE$3,IF(BF141=TRUE,$BF$3,"Aucun"))))))</f>
        <v>Aucun</v>
      </c>
      <c r="BH141" s="135">
        <f t="shared" si="493"/>
        <v>0</v>
      </c>
      <c r="BI141" s="135">
        <f>'ODD 14'!AX14</f>
        <v>0</v>
      </c>
      <c r="BJ141" s="36"/>
      <c r="BK141" s="308"/>
      <c r="BL141" s="666">
        <f t="shared" si="494"/>
        <v>0</v>
      </c>
      <c r="BM141" s="667">
        <f t="shared" si="495"/>
        <v>0</v>
      </c>
      <c r="BR141" s="234">
        <f t="shared" si="496"/>
        <v>1</v>
      </c>
      <c r="BS141" s="234">
        <f t="shared" si="497"/>
        <v>0</v>
      </c>
      <c r="BT141" s="234">
        <f t="shared" si="498"/>
        <v>0</v>
      </c>
      <c r="BU141" s="234">
        <f t="shared" si="499"/>
        <v>0</v>
      </c>
      <c r="BV141" s="234">
        <f t="shared" si="500"/>
        <v>0</v>
      </c>
      <c r="BW141" s="234">
        <f t="shared" si="501"/>
        <v>0</v>
      </c>
      <c r="BX141" s="234">
        <f t="shared" si="502"/>
        <v>0</v>
      </c>
      <c r="BY141" s="234">
        <f t="shared" si="503"/>
        <v>0</v>
      </c>
    </row>
    <row r="142" spans="1:77" ht="114" customHeight="1">
      <c r="B142" s="261" t="s">
        <v>326</v>
      </c>
      <c r="C142" s="171" t="s">
        <v>327</v>
      </c>
      <c r="D142" s="594">
        <f>'ODD 14'!D15</f>
        <v>0</v>
      </c>
      <c r="E142" s="172">
        <f>'ODD 14'!E15</f>
        <v>0</v>
      </c>
      <c r="F142" s="119">
        <f>'ODD 14'!F15</f>
        <v>0</v>
      </c>
      <c r="G142" s="119">
        <f>'ODD 14'!G15</f>
        <v>0</v>
      </c>
      <c r="H142" s="120">
        <f>'ODD 14'!H15</f>
        <v>0</v>
      </c>
      <c r="I142" s="120">
        <f>'ODD 14'!I15</f>
        <v>0</v>
      </c>
      <c r="J142" s="236">
        <f t="shared" si="504"/>
        <v>0</v>
      </c>
      <c r="K142" s="237">
        <f t="shared" si="482"/>
        <v>0</v>
      </c>
      <c r="L142" s="237" t="b">
        <f t="shared" si="505"/>
        <v>0</v>
      </c>
      <c r="M142" s="237" t="b">
        <f t="shared" si="506"/>
        <v>0</v>
      </c>
      <c r="N142" s="237" t="b">
        <f t="shared" si="507"/>
        <v>0</v>
      </c>
      <c r="O142" s="237" t="b">
        <f t="shared" si="508"/>
        <v>0</v>
      </c>
      <c r="P142" s="237" t="b">
        <f t="shared" si="509"/>
        <v>0</v>
      </c>
      <c r="Q142" s="237" t="b">
        <f t="shared" si="510"/>
        <v>0</v>
      </c>
      <c r="R142" s="237" t="b">
        <f t="shared" si="511"/>
        <v>0</v>
      </c>
      <c r="S142" s="238">
        <f t="shared" si="483"/>
        <v>0</v>
      </c>
      <c r="T142" s="239">
        <f t="shared" si="484"/>
        <v>0</v>
      </c>
      <c r="U142" s="240">
        <f t="shared" si="485"/>
        <v>0</v>
      </c>
      <c r="V142" s="237" t="b">
        <f t="shared" si="512"/>
        <v>0</v>
      </c>
      <c r="W142" s="237" t="b">
        <f t="shared" si="513"/>
        <v>0</v>
      </c>
      <c r="X142" s="237" t="b">
        <f t="shared" si="514"/>
        <v>0</v>
      </c>
      <c r="Y142" s="237" t="b">
        <f t="shared" si="515"/>
        <v>0</v>
      </c>
      <c r="Z142" s="634" t="b">
        <f t="shared" si="516"/>
        <v>1</v>
      </c>
      <c r="AA142" s="639" t="str">
        <f>IF(COUNTA(E142:F142:H142)&lt;3,"",(IF(V142=TRUE,$V$3,IF(W142=TRUE,$W$3,IF(X142=TRUE,$X$3,IF(Y142=TRUE,$Y$3,"Non"))))))</f>
        <v>Non</v>
      </c>
      <c r="AB142" s="237" t="b">
        <f t="shared" si="517"/>
        <v>0</v>
      </c>
      <c r="AC142" s="237" t="b">
        <f t="shared" si="518"/>
        <v>0</v>
      </c>
      <c r="AD142" s="237" t="b">
        <f t="shared" si="519"/>
        <v>0</v>
      </c>
      <c r="AE142" s="237" t="b">
        <f t="shared" si="520"/>
        <v>0</v>
      </c>
      <c r="AF142" s="237" t="b">
        <f t="shared" si="521"/>
        <v>0</v>
      </c>
      <c r="AG142" s="121" t="str">
        <f>IF(COUNTA(E142:F142:H142)&lt;3,"",(IF(AB142=TRUE,$AB$3,IF(AC142=TRUE,$AC$3,IF(AD142=TRUE,$AD$3,IF(AE142=TRUE,$AE$3,IF(AF142=TRUE,$AF$3,"Aucune")))))))</f>
        <v>Aucune</v>
      </c>
      <c r="AH142" s="237" t="b">
        <f t="shared" si="522"/>
        <v>0</v>
      </c>
      <c r="AI142" s="237" t="b">
        <f t="shared" si="523"/>
        <v>0</v>
      </c>
      <c r="AJ142" s="237" t="b">
        <f t="shared" si="524"/>
        <v>0</v>
      </c>
      <c r="AK142" s="237" t="b">
        <f t="shared" si="525"/>
        <v>0</v>
      </c>
      <c r="AL142" s="237" t="b">
        <f t="shared" si="526"/>
        <v>0</v>
      </c>
      <c r="AM142" s="237" t="b">
        <f t="shared" si="527"/>
        <v>0</v>
      </c>
      <c r="AN142" s="237" t="b">
        <f t="shared" si="528"/>
        <v>0</v>
      </c>
      <c r="AO142" s="237" t="b">
        <f t="shared" si="529"/>
        <v>0</v>
      </c>
      <c r="AP142" s="237" t="b">
        <f t="shared" si="530"/>
        <v>0</v>
      </c>
      <c r="AQ142" s="237" t="b">
        <f t="shared" si="531"/>
        <v>0</v>
      </c>
      <c r="AR142" s="237" t="b">
        <f t="shared" si="532"/>
        <v>0</v>
      </c>
      <c r="AS142" s="237" t="b">
        <f t="shared" si="533"/>
        <v>0</v>
      </c>
      <c r="AT142" s="237" t="b">
        <f t="shared" si="534"/>
        <v>0</v>
      </c>
      <c r="AU142" s="237" t="b">
        <f t="shared" si="535"/>
        <v>0</v>
      </c>
      <c r="AV142" s="237" t="b">
        <f t="shared" si="536"/>
        <v>0</v>
      </c>
      <c r="AW142" s="237" t="b">
        <f t="shared" si="537"/>
        <v>0</v>
      </c>
      <c r="AX142" s="623" t="str">
        <f>IF(COUNTA(E142:F142:H142)&lt;3,"",(IF(AH142=TRUE,AH$3,IF(AI142=TRUE,AI$3,IF(AJ142=TRUE,AJ$3,IF(AK142=TRUE,AK$3,IF(AL142=TRUE,AL$3,IF(AM142=TRUE,AM$3,IF(AN142=TRUE,AN$3,IF(AO142=TRUE,AO$3,IF(AP142=TRUE,AP$3,IF(AQ142=TRUE,AQ$3,IF(AR142=TRUE,AR$3,IF(AS142=TRUE,AS$3,IF(AT142=TRUE,AT$3,IF(AU142=TRUE,AU$3,IF(AV142=TRUE,AV$3,IF(AW142=TRUE,AW$3,"Aucune"))))))))))))))))))</f>
        <v>Aucune</v>
      </c>
      <c r="AY142" s="551" t="b">
        <f t="shared" si="486"/>
        <v>0</v>
      </c>
      <c r="AZ142" s="237" t="b">
        <f t="shared" si="487"/>
        <v>0</v>
      </c>
      <c r="BA142" s="237" t="b">
        <f t="shared" si="488"/>
        <v>0</v>
      </c>
      <c r="BB142" s="121" t="str">
        <f>IF(COUNTA(E142:F142:H142)&lt;3,"",(IF(AY142=TRUE,$AY$3,IF(AZ142=TRUE,$AZ$3,IF(BA142=TRUE,$BA$3,"Aucune action requise")))))</f>
        <v>Aucune action requise</v>
      </c>
      <c r="BC142" s="237" t="b">
        <f t="shared" si="489"/>
        <v>0</v>
      </c>
      <c r="BD142" s="237" t="b">
        <f t="shared" si="490"/>
        <v>0</v>
      </c>
      <c r="BE142" s="237" t="b">
        <f t="shared" si="491"/>
        <v>0</v>
      </c>
      <c r="BF142" s="237" t="b">
        <f t="shared" si="492"/>
        <v>0</v>
      </c>
      <c r="BG142" s="121" t="str">
        <f>IF(COUNTA(E142:F142:H142)&lt;3,"",(IF(BC142=TRUE,$BC$3,IF(BD142=TRUE,$BD$3,IF(BE142=TRUE,$BE$3,IF(BF142=TRUE,$BF$3,"Aucun"))))))</f>
        <v>Aucun</v>
      </c>
      <c r="BH142" s="122">
        <f t="shared" si="493"/>
        <v>0</v>
      </c>
      <c r="BI142" s="122">
        <f>'ODD 14'!AX15</f>
        <v>0</v>
      </c>
      <c r="BJ142" s="34"/>
      <c r="BK142" s="306"/>
      <c r="BL142" s="662">
        <f t="shared" si="494"/>
        <v>0</v>
      </c>
      <c r="BM142" s="663">
        <f t="shared" si="495"/>
        <v>0</v>
      </c>
      <c r="BR142" s="234">
        <f t="shared" si="496"/>
        <v>1</v>
      </c>
      <c r="BS142" s="234">
        <f t="shared" si="497"/>
        <v>0</v>
      </c>
      <c r="BT142" s="234">
        <f t="shared" si="498"/>
        <v>0</v>
      </c>
      <c r="BU142" s="234">
        <f t="shared" si="499"/>
        <v>0</v>
      </c>
      <c r="BV142" s="234">
        <f t="shared" si="500"/>
        <v>0</v>
      </c>
      <c r="BW142" s="234">
        <f t="shared" si="501"/>
        <v>0</v>
      </c>
      <c r="BX142" s="234">
        <f t="shared" si="502"/>
        <v>0</v>
      </c>
      <c r="BY142" s="234">
        <f t="shared" si="503"/>
        <v>0</v>
      </c>
    </row>
    <row r="143" spans="1:77" ht="114" customHeight="1" thickBot="1">
      <c r="B143" s="262" t="s">
        <v>328</v>
      </c>
      <c r="C143" s="317" t="s">
        <v>329</v>
      </c>
      <c r="D143" s="582">
        <f>'ODD 14'!D16</f>
        <v>0</v>
      </c>
      <c r="E143" s="183">
        <f>'ODD 14'!E16</f>
        <v>0</v>
      </c>
      <c r="F143" s="148">
        <f>'ODD 14'!F16</f>
        <v>0</v>
      </c>
      <c r="G143" s="148">
        <f>'ODD 14'!G16</f>
        <v>0</v>
      </c>
      <c r="H143" s="149">
        <f>'ODD 14'!H16</f>
        <v>0</v>
      </c>
      <c r="I143" s="149">
        <f>'ODD 14'!I16</f>
        <v>0</v>
      </c>
      <c r="J143" s="269">
        <f t="shared" si="504"/>
        <v>0</v>
      </c>
      <c r="K143" s="270">
        <f t="shared" si="482"/>
        <v>0</v>
      </c>
      <c r="L143" s="270" t="b">
        <f t="shared" si="505"/>
        <v>0</v>
      </c>
      <c r="M143" s="270" t="b">
        <f t="shared" si="506"/>
        <v>0</v>
      </c>
      <c r="N143" s="270" t="b">
        <f t="shared" si="507"/>
        <v>0</v>
      </c>
      <c r="O143" s="270" t="b">
        <f t="shared" si="508"/>
        <v>0</v>
      </c>
      <c r="P143" s="270" t="b">
        <f t="shared" si="509"/>
        <v>0</v>
      </c>
      <c r="Q143" s="270" t="b">
        <f t="shared" si="510"/>
        <v>0</v>
      </c>
      <c r="R143" s="270" t="b">
        <f t="shared" si="511"/>
        <v>0</v>
      </c>
      <c r="S143" s="271">
        <f t="shared" si="483"/>
        <v>0</v>
      </c>
      <c r="T143" s="272">
        <f t="shared" si="484"/>
        <v>0</v>
      </c>
      <c r="U143" s="273">
        <f t="shared" si="485"/>
        <v>0</v>
      </c>
      <c r="V143" s="270" t="b">
        <f t="shared" si="512"/>
        <v>0</v>
      </c>
      <c r="W143" s="270" t="b">
        <f t="shared" si="513"/>
        <v>0</v>
      </c>
      <c r="X143" s="270" t="b">
        <f t="shared" si="514"/>
        <v>0</v>
      </c>
      <c r="Y143" s="270" t="b">
        <f t="shared" si="515"/>
        <v>0</v>
      </c>
      <c r="Z143" s="637" t="b">
        <f t="shared" si="516"/>
        <v>1</v>
      </c>
      <c r="AA143" s="642" t="str">
        <f>IF(COUNTA(E143:F143:H143)&lt;3,"",(IF(V143=TRUE,$V$3,IF(W143=TRUE,$W$3,IF(X143=TRUE,$X$3,IF(Y143=TRUE,$Y$3,"Non"))))))</f>
        <v>Non</v>
      </c>
      <c r="AB143" s="270" t="b">
        <f t="shared" si="517"/>
        <v>0</v>
      </c>
      <c r="AC143" s="270" t="b">
        <f t="shared" si="518"/>
        <v>0</v>
      </c>
      <c r="AD143" s="270" t="b">
        <f t="shared" si="519"/>
        <v>0</v>
      </c>
      <c r="AE143" s="270" t="b">
        <f t="shared" si="520"/>
        <v>0</v>
      </c>
      <c r="AF143" s="270" t="b">
        <f t="shared" si="521"/>
        <v>0</v>
      </c>
      <c r="AG143" s="150" t="str">
        <f>IF(COUNTA(E143:F143:H143)&lt;3,"",(IF(AB143=TRUE,$AB$3,IF(AC143=TRUE,$AC$3,IF(AD143=TRUE,$AD$3,IF(AE143=TRUE,$AE$3,IF(AF143=TRUE,$AF$3,"Aucune")))))))</f>
        <v>Aucune</v>
      </c>
      <c r="AH143" s="293" t="b">
        <f t="shared" si="522"/>
        <v>0</v>
      </c>
      <c r="AI143" s="293" t="b">
        <f t="shared" si="523"/>
        <v>0</v>
      </c>
      <c r="AJ143" s="293" t="b">
        <f t="shared" si="524"/>
        <v>0</v>
      </c>
      <c r="AK143" s="293" t="b">
        <f t="shared" si="525"/>
        <v>0</v>
      </c>
      <c r="AL143" s="293" t="b">
        <f t="shared" si="526"/>
        <v>0</v>
      </c>
      <c r="AM143" s="293" t="b">
        <f t="shared" si="527"/>
        <v>0</v>
      </c>
      <c r="AN143" s="293" t="b">
        <f t="shared" si="528"/>
        <v>0</v>
      </c>
      <c r="AO143" s="293" t="b">
        <f t="shared" si="529"/>
        <v>0</v>
      </c>
      <c r="AP143" s="293" t="b">
        <f t="shared" si="530"/>
        <v>0</v>
      </c>
      <c r="AQ143" s="293" t="b">
        <f t="shared" si="531"/>
        <v>0</v>
      </c>
      <c r="AR143" s="293" t="b">
        <f t="shared" si="532"/>
        <v>0</v>
      </c>
      <c r="AS143" s="293" t="b">
        <f t="shared" si="533"/>
        <v>0</v>
      </c>
      <c r="AT143" s="293" t="b">
        <f t="shared" si="534"/>
        <v>0</v>
      </c>
      <c r="AU143" s="293" t="b">
        <f t="shared" si="535"/>
        <v>0</v>
      </c>
      <c r="AV143" s="293" t="b">
        <f t="shared" si="536"/>
        <v>0</v>
      </c>
      <c r="AW143" s="293" t="b">
        <f t="shared" si="537"/>
        <v>0</v>
      </c>
      <c r="AX143" s="588" t="str">
        <f>IF(COUNTA(E143:F143:H143)&lt;3,"",(IF(AH143=TRUE,AH$3,IF(AI143=TRUE,AI$3,IF(AJ143=TRUE,AJ$3,IF(AK143=TRUE,AK$3,IF(AL143=TRUE,AL$3,IF(AM143=TRUE,AM$3,IF(AN143=TRUE,AN$3,IF(AO143=TRUE,AO$3,IF(AP143=TRUE,AP$3,IF(AQ143=TRUE,AQ$3,IF(AR143=TRUE,AR$3,IF(AS143=TRUE,AS$3,IF(AT143=TRUE,AT$3,IF(AU143=TRUE,AU$3,IF(AV143=TRUE,AV$3,IF(AW143=TRUE,AW$3,"Aucune"))))))))))))))))))</f>
        <v>Aucune</v>
      </c>
      <c r="AY143" s="562" t="b">
        <f t="shared" si="486"/>
        <v>0</v>
      </c>
      <c r="AZ143" s="256" t="b">
        <f t="shared" si="487"/>
        <v>0</v>
      </c>
      <c r="BA143" s="256" t="b">
        <f t="shared" si="488"/>
        <v>0</v>
      </c>
      <c r="BB143" s="140" t="str">
        <f>IF(COUNTA(E143:F143:H143)&lt;3,"",(IF(AY143=TRUE,$AY$3,IF(AZ143=TRUE,$AZ$3,IF(BA143=TRUE,$BA$3,"Aucune action requise")))))</f>
        <v>Aucune action requise</v>
      </c>
      <c r="BC143" s="256" t="b">
        <f t="shared" si="489"/>
        <v>0</v>
      </c>
      <c r="BD143" s="256" t="b">
        <f t="shared" si="490"/>
        <v>0</v>
      </c>
      <c r="BE143" s="256" t="b">
        <f t="shared" si="491"/>
        <v>0</v>
      </c>
      <c r="BF143" s="256" t="b">
        <f t="shared" si="492"/>
        <v>0</v>
      </c>
      <c r="BG143" s="140" t="str">
        <f>IF(COUNTA(E143:F143:H143)&lt;3,"",(IF(BC143=TRUE,$BC$3,IF(BD143=TRUE,$BD$3,IF(BE143=TRUE,$BE$3,IF(BF143=TRUE,$BF$3,"Aucun"))))))</f>
        <v>Aucun</v>
      </c>
      <c r="BH143" s="141">
        <f t="shared" si="493"/>
        <v>0</v>
      </c>
      <c r="BI143" s="141">
        <f>'ODD 14'!AX16</f>
        <v>0</v>
      </c>
      <c r="BJ143" s="35"/>
      <c r="BK143" s="309"/>
      <c r="BL143" s="668">
        <f t="shared" si="494"/>
        <v>0</v>
      </c>
      <c r="BM143" s="669">
        <f t="shared" si="495"/>
        <v>0</v>
      </c>
      <c r="BR143" s="234">
        <f t="shared" si="496"/>
        <v>1</v>
      </c>
      <c r="BS143" s="234">
        <f t="shared" si="497"/>
        <v>0</v>
      </c>
      <c r="BT143" s="234">
        <f t="shared" si="498"/>
        <v>0</v>
      </c>
      <c r="BU143" s="234">
        <f t="shared" si="499"/>
        <v>0</v>
      </c>
      <c r="BV143" s="234">
        <f t="shared" si="500"/>
        <v>0</v>
      </c>
      <c r="BW143" s="234">
        <f t="shared" si="501"/>
        <v>0</v>
      </c>
      <c r="BX143" s="234">
        <f t="shared" si="502"/>
        <v>0</v>
      </c>
      <c r="BY143" s="234">
        <f t="shared" si="503"/>
        <v>0</v>
      </c>
    </row>
    <row r="144" spans="1:77" s="224" customFormat="1" ht="50.25" customHeight="1" thickBot="1">
      <c r="A144" s="223"/>
      <c r="B144" s="770" t="str">
        <f>'ODD 15'!B2:C2</f>
        <v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v>
      </c>
      <c r="C144" s="771"/>
      <c r="D144" s="771"/>
      <c r="E144" s="771"/>
      <c r="F144" s="771"/>
      <c r="G144" s="771"/>
      <c r="H144" s="771"/>
      <c r="I144" s="771"/>
      <c r="J144" s="771"/>
      <c r="K144" s="771"/>
      <c r="L144" s="771"/>
      <c r="M144" s="771"/>
      <c r="N144" s="771"/>
      <c r="O144" s="771"/>
      <c r="P144" s="771"/>
      <c r="Q144" s="771"/>
      <c r="R144" s="771"/>
      <c r="S144" s="771"/>
      <c r="T144" s="771"/>
      <c r="U144" s="771"/>
      <c r="V144" s="771"/>
      <c r="W144" s="771"/>
      <c r="X144" s="771"/>
      <c r="Y144" s="771"/>
      <c r="Z144" s="771"/>
      <c r="AA144" s="771"/>
      <c r="AB144" s="771"/>
      <c r="AC144" s="771"/>
      <c r="AD144" s="771"/>
      <c r="AE144" s="771"/>
      <c r="AF144" s="771"/>
      <c r="AG144" s="771"/>
      <c r="AH144" s="771"/>
      <c r="AI144" s="771"/>
      <c r="AJ144" s="771"/>
      <c r="AK144" s="771"/>
      <c r="AL144" s="771"/>
      <c r="AM144" s="771"/>
      <c r="AN144" s="771"/>
      <c r="AO144" s="771"/>
      <c r="AP144" s="771"/>
      <c r="AQ144" s="771"/>
      <c r="AR144" s="771"/>
      <c r="AS144" s="771"/>
      <c r="AT144" s="771"/>
      <c r="AU144" s="771"/>
      <c r="AV144" s="771"/>
      <c r="AW144" s="771"/>
      <c r="AX144" s="771"/>
      <c r="AY144" s="771"/>
      <c r="AZ144" s="771"/>
      <c r="BA144" s="771"/>
      <c r="BB144" s="771"/>
      <c r="BC144" s="771"/>
      <c r="BD144" s="771"/>
      <c r="BE144" s="771"/>
      <c r="BF144" s="771"/>
      <c r="BG144" s="771"/>
      <c r="BH144" s="771"/>
      <c r="BI144" s="771"/>
      <c r="BJ144" s="771"/>
      <c r="BK144" s="771"/>
      <c r="BL144" s="771"/>
      <c r="BM144" s="774"/>
      <c r="BO144" s="224" t="str">
        <f>B144</f>
        <v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v>
      </c>
      <c r="BP144" s="224">
        <v>12</v>
      </c>
      <c r="BQ144" s="224">
        <f>BP144-BR144</f>
        <v>0</v>
      </c>
      <c r="BR144" s="225">
        <f>SUM(BR145:BR156)</f>
        <v>12</v>
      </c>
      <c r="BS144" s="225">
        <f t="shared" ref="BS144:BY144" si="538">SUM(BS145:BS156)</f>
        <v>0</v>
      </c>
      <c r="BT144" s="225">
        <f t="shared" si="538"/>
        <v>0</v>
      </c>
      <c r="BU144" s="225">
        <f t="shared" si="538"/>
        <v>0</v>
      </c>
      <c r="BV144" s="225">
        <f t="shared" si="538"/>
        <v>0</v>
      </c>
      <c r="BW144" s="225">
        <f t="shared" si="538"/>
        <v>0</v>
      </c>
      <c r="BX144" s="225">
        <f t="shared" si="538"/>
        <v>0</v>
      </c>
      <c r="BY144" s="225">
        <f t="shared" si="538"/>
        <v>0</v>
      </c>
    </row>
    <row r="145" spans="1:77" s="233" customFormat="1" ht="114" customHeight="1">
      <c r="A145" s="226"/>
      <c r="B145" s="260" t="s">
        <v>331</v>
      </c>
      <c r="C145" s="194" t="s">
        <v>332</v>
      </c>
      <c r="D145" s="593">
        <f>'ODD 15'!D7</f>
        <v>0</v>
      </c>
      <c r="E145" s="170">
        <f>'ODD 15'!E7</f>
        <v>0</v>
      </c>
      <c r="F145" s="154">
        <f>'ODD 15'!F7</f>
        <v>0</v>
      </c>
      <c r="G145" s="154">
        <f>'ODD 15'!G7</f>
        <v>0</v>
      </c>
      <c r="H145" s="155">
        <f>'ODD 15'!H7</f>
        <v>0</v>
      </c>
      <c r="I145" s="155">
        <f>'ODD 15'!I7</f>
        <v>0</v>
      </c>
      <c r="J145" s="275">
        <f>S145</f>
        <v>0</v>
      </c>
      <c r="K145" s="276">
        <f t="shared" ref="K145:K156" si="539">E145*10+F145</f>
        <v>0</v>
      </c>
      <c r="L145" s="276" t="b">
        <f>OR(K145=31)</f>
        <v>0</v>
      </c>
      <c r="M145" s="276" t="b">
        <f>OR(K145=21,K145=32)</f>
        <v>0</v>
      </c>
      <c r="N145" s="276" t="b">
        <f>OR(K145=22,K145=33)</f>
        <v>0</v>
      </c>
      <c r="O145" s="276" t="b">
        <f>OR(K145=11,K145=12)</f>
        <v>0</v>
      </c>
      <c r="P145" s="276" t="b">
        <f>OR(K145=23,K145=34)</f>
        <v>0</v>
      </c>
      <c r="Q145" s="276" t="b">
        <f>OR(K145=13,K145=14,K145=24)</f>
        <v>0</v>
      </c>
      <c r="R145" s="276" t="b">
        <f>OR(K145=1,K145=2,K145=3,K145=4)</f>
        <v>0</v>
      </c>
      <c r="S145" s="277">
        <f t="shared" ref="S145:S156" si="540">IF(COUNTA(E145:F145)&lt;2,"",(IF(L145=TRUE,$L$3,IF(M145=TRUE,$M$3,IF(N145=TRUE,$N$3,IF(O145=TRUE,$O$3,IF(P145=TRUE,$P$3,IF(Q145=TRUE,$Q$3,IF(R145=TRUE,$R$3,0)))))))))</f>
        <v>0</v>
      </c>
      <c r="T145" s="278">
        <f t="shared" ref="T145:T156" si="541">IF(COUNTA(E145:F145)&lt;2,"",(IF(L145=TRUE,6,IF(M145=TRUE,5,IF(N145=TRUE,4,IF(O145=TRUE,3,IF(P145=TRUE,2,IF(Q145=TRUE,1,IF(R145=TRUE,0,0)))))))))</f>
        <v>0</v>
      </c>
      <c r="U145" s="279">
        <f t="shared" ref="U145:U156" si="542">T145*10+H145</f>
        <v>0</v>
      </c>
      <c r="V145" s="276" t="b">
        <f>OR(U145=61,U145=62,U145=63)</f>
        <v>0</v>
      </c>
      <c r="W145" s="276" t="b">
        <f>OR(U145=51,U145=52)</f>
        <v>0</v>
      </c>
      <c r="X145" s="276" t="b">
        <f>OR(U145=31,U145=41,U145=42,U145=53)</f>
        <v>0</v>
      </c>
      <c r="Y145" s="276" t="b">
        <f>OR(U145=21,U145=32)</f>
        <v>0</v>
      </c>
      <c r="Z145" s="633" t="b">
        <f>AND(V145=FALSE,W145=FALSE,X145=FALSE,Y145=FALSE)</f>
        <v>1</v>
      </c>
      <c r="AA145" s="705" t="str">
        <f>IF(COUNTA(E145:F145:H145)&lt;3,"",(IF(V145=TRUE,$V$3,IF(W145=TRUE,$W$3,IF(X145=TRUE,$X$3,IF(Y145=TRUE,$Y$3,"Non"))))))</f>
        <v>Non</v>
      </c>
      <c r="AB145" s="410" t="b">
        <f>OR(U145=61,U145=62,U145=51,U145=52)</f>
        <v>0</v>
      </c>
      <c r="AC145" s="410" t="b">
        <f>OR(U145=41,U145=42)</f>
        <v>0</v>
      </c>
      <c r="AD145" s="410" t="b">
        <f>OR(U145=31,U145=32,U145=63,U145=64,U145=53,U145=54,)</f>
        <v>0</v>
      </c>
      <c r="AE145" s="410" t="b">
        <f>OR(U145=21,U145=22,)</f>
        <v>0</v>
      </c>
      <c r="AF145" s="410" t="b">
        <f>OR(U145=11,U145=12,U145=13,U145=23,)</f>
        <v>0</v>
      </c>
      <c r="AG145" s="414" t="str">
        <f>IF(COUNTA(E145:F145:H145)&lt;3,"",(IF(AB145=TRUE,$AB$3,IF(AC145=TRUE,$AC$3,IF(AD145=TRUE,$AD$3,IF(AE145=TRUE,$AE$3,IF(AF145=TRUE,$AF$3,"Aucune")))))))</f>
        <v>Aucune</v>
      </c>
      <c r="AH145" s="410" t="b">
        <f t="shared" si="522"/>
        <v>0</v>
      </c>
      <c r="AI145" s="410" t="b">
        <f t="shared" si="523"/>
        <v>0</v>
      </c>
      <c r="AJ145" s="410" t="b">
        <f t="shared" si="524"/>
        <v>0</v>
      </c>
      <c r="AK145" s="410" t="b">
        <f t="shared" si="525"/>
        <v>0</v>
      </c>
      <c r="AL145" s="410" t="b">
        <f t="shared" si="526"/>
        <v>0</v>
      </c>
      <c r="AM145" s="410" t="b">
        <f t="shared" si="527"/>
        <v>0</v>
      </c>
      <c r="AN145" s="410" t="b">
        <f t="shared" si="528"/>
        <v>0</v>
      </c>
      <c r="AO145" s="410" t="b">
        <f t="shared" si="529"/>
        <v>0</v>
      </c>
      <c r="AP145" s="410" t="b">
        <f t="shared" si="530"/>
        <v>0</v>
      </c>
      <c r="AQ145" s="410" t="b">
        <f t="shared" si="531"/>
        <v>0</v>
      </c>
      <c r="AR145" s="410" t="b">
        <f t="shared" si="532"/>
        <v>0</v>
      </c>
      <c r="AS145" s="410" t="b">
        <f t="shared" si="533"/>
        <v>0</v>
      </c>
      <c r="AT145" s="410" t="b">
        <f t="shared" si="534"/>
        <v>0</v>
      </c>
      <c r="AU145" s="410" t="b">
        <f t="shared" si="535"/>
        <v>0</v>
      </c>
      <c r="AV145" s="410" t="b">
        <f t="shared" si="536"/>
        <v>0</v>
      </c>
      <c r="AW145" s="410" t="b">
        <f t="shared" si="537"/>
        <v>0</v>
      </c>
      <c r="AX145" s="706" t="str">
        <f>IF(COUNTA(E145:F145:H145)&lt;3,"",(IF(AH145=TRUE,AH$3,IF(AI145=TRUE,AI$3,IF(AJ145=TRUE,AJ$3,IF(AK145=TRUE,AK$3,IF(AL145=TRUE,AL$3,IF(AM145=TRUE,AM$3,IF(AN145=TRUE,AN$3,IF(AO145=TRUE,AO$3,IF(AP145=TRUE,AP$3,IF(AQ145=TRUE,AQ$3,IF(AR145=TRUE,AR$3,IF(AS145=TRUE,AS$3,IF(AT145=TRUE,AT$3,IF(AU145=TRUE,AU$3,IF(AV145=TRUE,AV$3,IF(AW145=TRUE,AW$3,"Aucune"))))))))))))))))))</f>
        <v>Aucune</v>
      </c>
      <c r="AY145" s="550" t="b">
        <f t="shared" ref="AY145:AY156" si="543">OR(U145=61,U145=62,U145=63,U145=51,U145=52,U145=53)</f>
        <v>0</v>
      </c>
      <c r="AZ145" s="229" t="b">
        <f t="shared" ref="AZ145:AZ156" si="544">OR(U145=41,U145=42,U145=43,U145=31,U145=32,U145=33)</f>
        <v>0</v>
      </c>
      <c r="BA145" s="229" t="b">
        <f t="shared" ref="BA145:BA156" si="545">OR(U145=21,U145=22,U145=23,U145=11,U145=12,U145=13)</f>
        <v>0</v>
      </c>
      <c r="BB145" s="115" t="str">
        <f>IF(COUNTA(E145:F145:H145)&lt;3,"",(IF(AY145=TRUE,$AY$3,IF(AZ145=TRUE,$AZ$3,IF(BA145=TRUE,$BA$3,"Aucune action requise")))))</f>
        <v>Aucune action requise</v>
      </c>
      <c r="BC145" s="229" t="b">
        <f t="shared" ref="BC145:BC156" si="546">OR(U145=61,U145=51,U145=41,U145=31,U145=21)</f>
        <v>0</v>
      </c>
      <c r="BD145" s="229" t="b">
        <f t="shared" ref="BD145:BD156" si="547">OR(U145=62,U145=52,U145=42,U145=32,U145=22,U145=63,U145=53)</f>
        <v>0</v>
      </c>
      <c r="BE145" s="229" t="b">
        <f t="shared" ref="BE145:BE156" si="548">OR(U145=43,U145=33,U145=23,U145=34,U145=24)</f>
        <v>0</v>
      </c>
      <c r="BF145" s="229" t="b">
        <f t="shared" ref="BF145:BF156" si="549">OR(U145=64,U145=54,U145=44)</f>
        <v>0</v>
      </c>
      <c r="BG145" s="115" t="str">
        <f>IF(COUNTA(E145:F145:H145)&lt;3,"",(IF(BC145=TRUE,$BC$3,IF(BD145=TRUE,$BD$3,IF(BE145=TRUE,$BE$3,IF(BF145=TRUE,$BF$3,"Aucun"))))))</f>
        <v>Aucun</v>
      </c>
      <c r="BH145" s="116">
        <f t="shared" ref="BH145:BH156" si="550">G145</f>
        <v>0</v>
      </c>
      <c r="BI145" s="116">
        <f>'ODD 15'!AX7</f>
        <v>0</v>
      </c>
      <c r="BJ145" s="89"/>
      <c r="BK145" s="305"/>
      <c r="BL145" s="660">
        <f t="shared" ref="BL145:BL156" si="551">I145</f>
        <v>0</v>
      </c>
      <c r="BM145" s="661">
        <f t="shared" ref="BM145:BM156" si="552">D145</f>
        <v>0</v>
      </c>
      <c r="BR145" s="234">
        <f t="shared" ref="BR145:BR156" si="553">IF(K145=0,1,0)</f>
        <v>1</v>
      </c>
      <c r="BS145" s="234">
        <f t="shared" ref="BS145:BS156" si="554">IF(L145=TRUE,1,0)</f>
        <v>0</v>
      </c>
      <c r="BT145" s="234">
        <f t="shared" ref="BT145:BT156" si="555">IF(M145=TRUE,1,0)</f>
        <v>0</v>
      </c>
      <c r="BU145" s="234">
        <f t="shared" ref="BU145:BU156" si="556">IF(N145=TRUE,1,0)</f>
        <v>0</v>
      </c>
      <c r="BV145" s="234">
        <f t="shared" ref="BV145:BV156" si="557">IF(O145=TRUE,1,0)</f>
        <v>0</v>
      </c>
      <c r="BW145" s="234">
        <f t="shared" ref="BW145:BW156" si="558">IF(P145=TRUE,1,0)</f>
        <v>0</v>
      </c>
      <c r="BX145" s="234">
        <f t="shared" ref="BX145:BX156" si="559">IF(Q145=TRUE,1,0)</f>
        <v>0</v>
      </c>
      <c r="BY145" s="234">
        <f t="shared" ref="BY145:BY156" si="560">IF(R145=TRUE,1,0)</f>
        <v>0</v>
      </c>
    </row>
    <row r="146" spans="1:77" s="233" customFormat="1" ht="114" customHeight="1">
      <c r="A146" s="226"/>
      <c r="B146" s="261" t="s">
        <v>333</v>
      </c>
      <c r="C146" s="159" t="s">
        <v>334</v>
      </c>
      <c r="D146" s="594">
        <f>'ODD 15'!D8</f>
        <v>0</v>
      </c>
      <c r="E146" s="172">
        <f>'ODD 15'!E8</f>
        <v>0</v>
      </c>
      <c r="F146" s="119">
        <f>'ODD 15'!F8</f>
        <v>0</v>
      </c>
      <c r="G146" s="119">
        <f>'ODD 15'!G8</f>
        <v>0</v>
      </c>
      <c r="H146" s="120">
        <f>'ODD 15'!H8</f>
        <v>0</v>
      </c>
      <c r="I146" s="120">
        <f>'ODD 15'!I8</f>
        <v>0</v>
      </c>
      <c r="J146" s="236">
        <f t="shared" ref="J146:J156" si="561">S146</f>
        <v>0</v>
      </c>
      <c r="K146" s="237">
        <f t="shared" si="539"/>
        <v>0</v>
      </c>
      <c r="L146" s="237" t="b">
        <f t="shared" ref="L146:L156" si="562">OR(K146=31)</f>
        <v>0</v>
      </c>
      <c r="M146" s="237" t="b">
        <f t="shared" ref="M146:M156" si="563">OR(K146=21,K146=32)</f>
        <v>0</v>
      </c>
      <c r="N146" s="237" t="b">
        <f t="shared" ref="N146:N156" si="564">OR(K146=22,K146=33)</f>
        <v>0</v>
      </c>
      <c r="O146" s="237" t="b">
        <f t="shared" ref="O146:O156" si="565">OR(K146=11,K146=12)</f>
        <v>0</v>
      </c>
      <c r="P146" s="237" t="b">
        <f t="shared" ref="P146:P156" si="566">OR(K146=23,K146=34)</f>
        <v>0</v>
      </c>
      <c r="Q146" s="237" t="b">
        <f t="shared" ref="Q146:Q156" si="567">OR(K146=13,K146=14,K146=24)</f>
        <v>0</v>
      </c>
      <c r="R146" s="237" t="b">
        <f t="shared" ref="R146:R156" si="568">OR(K146=1,K146=2,K146=3,K146=4)</f>
        <v>0</v>
      </c>
      <c r="S146" s="238">
        <f t="shared" si="540"/>
        <v>0</v>
      </c>
      <c r="T146" s="239">
        <f t="shared" si="541"/>
        <v>0</v>
      </c>
      <c r="U146" s="240">
        <f t="shared" si="542"/>
        <v>0</v>
      </c>
      <c r="V146" s="237" t="b">
        <f t="shared" ref="V146:V156" si="569">OR(U146=61,U146=62,U146=63)</f>
        <v>0</v>
      </c>
      <c r="W146" s="237" t="b">
        <f t="shared" ref="W146:W156" si="570">OR(U146=51,U146=52)</f>
        <v>0</v>
      </c>
      <c r="X146" s="237" t="b">
        <f t="shared" ref="X146:X156" si="571">OR(U146=31,U146=41,U146=42,U146=53)</f>
        <v>0</v>
      </c>
      <c r="Y146" s="237" t="b">
        <f t="shared" ref="Y146:Y156" si="572">OR(U146=21,U146=32)</f>
        <v>0</v>
      </c>
      <c r="Z146" s="634" t="b">
        <f t="shared" ref="Z146:Z156" si="573">AND(V146=FALSE,W146=FALSE,X146=FALSE,Y146=FALSE)</f>
        <v>1</v>
      </c>
      <c r="AA146" s="639" t="str">
        <f>IF(COUNTA(E146:F146:H146)&lt;3,"",(IF(V146=TRUE,$V$3,IF(W146=TRUE,$W$3,IF(X146=TRUE,$X$3,IF(Y146=TRUE,$Y$3,"Non"))))))</f>
        <v>Non</v>
      </c>
      <c r="AB146" s="237" t="b">
        <f t="shared" ref="AB146:AB156" si="574">OR(U146=61,U146=62,U146=51,U146=52)</f>
        <v>0</v>
      </c>
      <c r="AC146" s="237" t="b">
        <f t="shared" ref="AC146:AC156" si="575">OR(U146=41,U146=42)</f>
        <v>0</v>
      </c>
      <c r="AD146" s="237" t="b">
        <f t="shared" ref="AD146:AD156" si="576">OR(U146=31,U146=32,U146=63,U146=64,U146=53,U146=54,)</f>
        <v>0</v>
      </c>
      <c r="AE146" s="237" t="b">
        <f t="shared" ref="AE146:AE156" si="577">OR(U146=21,U146=22,)</f>
        <v>0</v>
      </c>
      <c r="AF146" s="237" t="b">
        <f t="shared" ref="AF146:AF156" si="578">OR(U146=11,U146=12,U146=13,U146=23,)</f>
        <v>0</v>
      </c>
      <c r="AG146" s="121" t="str">
        <f>IF(COUNTA(E146:F146:H146)&lt;3,"",(IF(AB146=TRUE,$AB$3,IF(AC146=TRUE,$AC$3,IF(AD146=TRUE,$AD$3,IF(AE146=TRUE,$AE$3,IF(AF146=TRUE,$AF$3,"Aucune")))))))</f>
        <v>Aucune</v>
      </c>
      <c r="AH146" s="237" t="b">
        <f t="shared" si="522"/>
        <v>0</v>
      </c>
      <c r="AI146" s="237" t="b">
        <f t="shared" si="523"/>
        <v>0</v>
      </c>
      <c r="AJ146" s="237" t="b">
        <f t="shared" si="524"/>
        <v>0</v>
      </c>
      <c r="AK146" s="237" t="b">
        <f t="shared" si="525"/>
        <v>0</v>
      </c>
      <c r="AL146" s="237" t="b">
        <f t="shared" si="526"/>
        <v>0</v>
      </c>
      <c r="AM146" s="237" t="b">
        <f t="shared" si="527"/>
        <v>0</v>
      </c>
      <c r="AN146" s="237" t="b">
        <f t="shared" si="528"/>
        <v>0</v>
      </c>
      <c r="AO146" s="237" t="b">
        <f t="shared" si="529"/>
        <v>0</v>
      </c>
      <c r="AP146" s="237" t="b">
        <f t="shared" si="530"/>
        <v>0</v>
      </c>
      <c r="AQ146" s="237" t="b">
        <f t="shared" si="531"/>
        <v>0</v>
      </c>
      <c r="AR146" s="237" t="b">
        <f t="shared" si="532"/>
        <v>0</v>
      </c>
      <c r="AS146" s="237" t="b">
        <f t="shared" si="533"/>
        <v>0</v>
      </c>
      <c r="AT146" s="237" t="b">
        <f t="shared" si="534"/>
        <v>0</v>
      </c>
      <c r="AU146" s="237" t="b">
        <f t="shared" si="535"/>
        <v>0</v>
      </c>
      <c r="AV146" s="237" t="b">
        <f t="shared" si="536"/>
        <v>0</v>
      </c>
      <c r="AW146" s="237" t="b">
        <f t="shared" si="537"/>
        <v>0</v>
      </c>
      <c r="AX146" s="623" t="str">
        <f>IF(COUNTA(E146:F146:H146)&lt;3,"",(IF(AH146=TRUE,AH$3,IF(AI146=TRUE,AI$3,IF(AJ146=TRUE,AJ$3,IF(AK146=TRUE,AK$3,IF(AL146=TRUE,AL$3,IF(AM146=TRUE,AM$3,IF(AN146=TRUE,AN$3,IF(AO146=TRUE,AO$3,IF(AP146=TRUE,AP$3,IF(AQ146=TRUE,AQ$3,IF(AR146=TRUE,AR$3,IF(AS146=TRUE,AS$3,IF(AT146=TRUE,AT$3,IF(AU146=TRUE,AU$3,IF(AV146=TRUE,AV$3,IF(AW146=TRUE,AW$3,"Aucune"))))))))))))))))))</f>
        <v>Aucune</v>
      </c>
      <c r="AY146" s="551" t="b">
        <f t="shared" si="543"/>
        <v>0</v>
      </c>
      <c r="AZ146" s="237" t="b">
        <f t="shared" si="544"/>
        <v>0</v>
      </c>
      <c r="BA146" s="237" t="b">
        <f t="shared" si="545"/>
        <v>0</v>
      </c>
      <c r="BB146" s="121" t="str">
        <f>IF(COUNTA(E146:F146:H146)&lt;3,"",(IF(AY146=TRUE,$AY$3,IF(AZ146=TRUE,$AZ$3,IF(BA146=TRUE,$BA$3,"Aucune action requise")))))</f>
        <v>Aucune action requise</v>
      </c>
      <c r="BC146" s="237" t="b">
        <f t="shared" si="546"/>
        <v>0</v>
      </c>
      <c r="BD146" s="237" t="b">
        <f t="shared" si="547"/>
        <v>0</v>
      </c>
      <c r="BE146" s="237" t="b">
        <f t="shared" si="548"/>
        <v>0</v>
      </c>
      <c r="BF146" s="237" t="b">
        <f t="shared" si="549"/>
        <v>0</v>
      </c>
      <c r="BG146" s="121" t="str">
        <f>IF(COUNTA(E146:F146:H146)&lt;3,"",(IF(BC146=TRUE,$BC$3,IF(BD146=TRUE,$BD$3,IF(BE146=TRUE,$BE$3,IF(BF146=TRUE,$BF$3,"Aucun"))))))</f>
        <v>Aucun</v>
      </c>
      <c r="BH146" s="122">
        <f t="shared" si="550"/>
        <v>0</v>
      </c>
      <c r="BI146" s="122">
        <f>'ODD 15'!AX8</f>
        <v>0</v>
      </c>
      <c r="BJ146" s="34"/>
      <c r="BK146" s="306"/>
      <c r="BL146" s="662">
        <f t="shared" si="551"/>
        <v>0</v>
      </c>
      <c r="BM146" s="663">
        <f t="shared" si="552"/>
        <v>0</v>
      </c>
      <c r="BR146" s="234">
        <f t="shared" si="553"/>
        <v>1</v>
      </c>
      <c r="BS146" s="234">
        <f t="shared" si="554"/>
        <v>0</v>
      </c>
      <c r="BT146" s="234">
        <f t="shared" si="555"/>
        <v>0</v>
      </c>
      <c r="BU146" s="234">
        <f t="shared" si="556"/>
        <v>0</v>
      </c>
      <c r="BV146" s="234">
        <f t="shared" si="557"/>
        <v>0</v>
      </c>
      <c r="BW146" s="234">
        <f t="shared" si="558"/>
        <v>0</v>
      </c>
      <c r="BX146" s="234">
        <f t="shared" si="559"/>
        <v>0</v>
      </c>
      <c r="BY146" s="234">
        <f t="shared" si="560"/>
        <v>0</v>
      </c>
    </row>
    <row r="147" spans="1:77" s="233" customFormat="1" ht="114" customHeight="1">
      <c r="A147" s="226"/>
      <c r="B147" s="264" t="s">
        <v>335</v>
      </c>
      <c r="C147" s="160" t="s">
        <v>336</v>
      </c>
      <c r="D147" s="598">
        <f>'ODD 15'!D9</f>
        <v>0</v>
      </c>
      <c r="E147" s="174">
        <f>'ODD 15'!E9</f>
        <v>0</v>
      </c>
      <c r="F147" s="124">
        <f>'ODD 15'!F9</f>
        <v>0</v>
      </c>
      <c r="G147" s="124">
        <f>'ODD 15'!G9</f>
        <v>0</v>
      </c>
      <c r="H147" s="125">
        <f>'ODD 15'!H9</f>
        <v>0</v>
      </c>
      <c r="I147" s="125">
        <f>'ODD 15'!I9</f>
        <v>0</v>
      </c>
      <c r="J147" s="126">
        <f t="shared" si="561"/>
        <v>0</v>
      </c>
      <c r="K147" s="265">
        <f t="shared" si="539"/>
        <v>0</v>
      </c>
      <c r="L147" s="265" t="b">
        <f t="shared" si="562"/>
        <v>0</v>
      </c>
      <c r="M147" s="265" t="b">
        <f t="shared" si="563"/>
        <v>0</v>
      </c>
      <c r="N147" s="265" t="b">
        <f t="shared" si="564"/>
        <v>0</v>
      </c>
      <c r="O147" s="265" t="b">
        <f t="shared" si="565"/>
        <v>0</v>
      </c>
      <c r="P147" s="265" t="b">
        <f t="shared" si="566"/>
        <v>0</v>
      </c>
      <c r="Q147" s="265" t="b">
        <f t="shared" si="567"/>
        <v>0</v>
      </c>
      <c r="R147" s="265" t="b">
        <f t="shared" si="568"/>
        <v>0</v>
      </c>
      <c r="S147" s="266">
        <f t="shared" si="540"/>
        <v>0</v>
      </c>
      <c r="T147" s="267">
        <f t="shared" si="541"/>
        <v>0</v>
      </c>
      <c r="U147" s="241">
        <f t="shared" si="542"/>
        <v>0</v>
      </c>
      <c r="V147" s="265" t="b">
        <f t="shared" si="569"/>
        <v>0</v>
      </c>
      <c r="W147" s="265" t="b">
        <f t="shared" si="570"/>
        <v>0</v>
      </c>
      <c r="X147" s="265" t="b">
        <f t="shared" si="571"/>
        <v>0</v>
      </c>
      <c r="Y147" s="265" t="b">
        <f t="shared" si="572"/>
        <v>0</v>
      </c>
      <c r="Z147" s="644" t="b">
        <f t="shared" si="573"/>
        <v>1</v>
      </c>
      <c r="AA147" s="646" t="str">
        <f>IF(COUNTA(E147:F147:H147)&lt;3,"",(IF(V147=TRUE,$V$3,IF(W147=TRUE,$W$3,IF(X147=TRUE,$X$3,IF(Y147=TRUE,$Y$3,"Non"))))))</f>
        <v>Non</v>
      </c>
      <c r="AB147" s="265" t="b">
        <f t="shared" si="574"/>
        <v>0</v>
      </c>
      <c r="AC147" s="265" t="b">
        <f t="shared" si="575"/>
        <v>0</v>
      </c>
      <c r="AD147" s="265" t="b">
        <f t="shared" si="576"/>
        <v>0</v>
      </c>
      <c r="AE147" s="265" t="b">
        <f t="shared" si="577"/>
        <v>0</v>
      </c>
      <c r="AF147" s="265" t="b">
        <f t="shared" si="578"/>
        <v>0</v>
      </c>
      <c r="AG147" s="144" t="str">
        <f>IF(COUNTA(E147:F147:H147)&lt;3,"",(IF(AB147=TRUE,$AB$3,IF(AC147=TRUE,$AC$3,IF(AD147=TRUE,$AD$3,IF(AE147=TRUE,$AE$3,IF(AF147=TRUE,$AF$3,"Aucune")))))))</f>
        <v>Aucune</v>
      </c>
      <c r="AH147" s="237" t="b">
        <f t="shared" si="522"/>
        <v>0</v>
      </c>
      <c r="AI147" s="237" t="b">
        <f t="shared" si="523"/>
        <v>0</v>
      </c>
      <c r="AJ147" s="237" t="b">
        <f t="shared" si="524"/>
        <v>0</v>
      </c>
      <c r="AK147" s="237" t="b">
        <f t="shared" si="525"/>
        <v>0</v>
      </c>
      <c r="AL147" s="237" t="b">
        <f t="shared" si="526"/>
        <v>0</v>
      </c>
      <c r="AM147" s="237" t="b">
        <f t="shared" si="527"/>
        <v>0</v>
      </c>
      <c r="AN147" s="237" t="b">
        <f t="shared" si="528"/>
        <v>0</v>
      </c>
      <c r="AO147" s="237" t="b">
        <f t="shared" si="529"/>
        <v>0</v>
      </c>
      <c r="AP147" s="237" t="b">
        <f t="shared" si="530"/>
        <v>0</v>
      </c>
      <c r="AQ147" s="237" t="b">
        <f t="shared" si="531"/>
        <v>0</v>
      </c>
      <c r="AR147" s="237" t="b">
        <f t="shared" si="532"/>
        <v>0</v>
      </c>
      <c r="AS147" s="237" t="b">
        <f t="shared" si="533"/>
        <v>0</v>
      </c>
      <c r="AT147" s="237" t="b">
        <f t="shared" si="534"/>
        <v>0</v>
      </c>
      <c r="AU147" s="237" t="b">
        <f t="shared" si="535"/>
        <v>0</v>
      </c>
      <c r="AV147" s="237" t="b">
        <f t="shared" si="536"/>
        <v>0</v>
      </c>
      <c r="AW147" s="237" t="b">
        <f t="shared" si="537"/>
        <v>0</v>
      </c>
      <c r="AX147" s="567" t="str">
        <f>IF(COUNTA(E147:F147:H147)&lt;3,"",(IF(AH147=TRUE,AH$3,IF(AI147=TRUE,AI$3,IF(AJ147=TRUE,AJ$3,IF(AK147=TRUE,AK$3,IF(AL147=TRUE,AL$3,IF(AM147=TRUE,AM$3,IF(AN147=TRUE,AN$3,IF(AO147=TRUE,AO$3,IF(AP147=TRUE,AP$3,IF(AQ147=TRUE,AQ$3,IF(AR147=TRUE,AR$3,IF(AS147=TRUE,AS$3,IF(AT147=TRUE,AT$3,IF(AU147=TRUE,AU$3,IF(AV147=TRUE,AV$3,IF(AW147=TRUE,AW$3,"Aucune"))))))))))))))))))</f>
        <v>Aucune</v>
      </c>
      <c r="AY147" s="564" t="b">
        <f t="shared" si="543"/>
        <v>0</v>
      </c>
      <c r="AZ147" s="265" t="b">
        <f t="shared" si="544"/>
        <v>0</v>
      </c>
      <c r="BA147" s="265" t="b">
        <f t="shared" si="545"/>
        <v>0</v>
      </c>
      <c r="BB147" s="144" t="str">
        <f>IF(COUNTA(E147:F147:H147)&lt;3,"",(IF(AY147=TRUE,$AY$3,IF(AZ147=TRUE,$AZ$3,IF(BA147=TRUE,$BA$3,"Aucune action requise")))))</f>
        <v>Aucune action requise</v>
      </c>
      <c r="BC147" s="265" t="b">
        <f t="shared" si="546"/>
        <v>0</v>
      </c>
      <c r="BD147" s="265" t="b">
        <f t="shared" si="547"/>
        <v>0</v>
      </c>
      <c r="BE147" s="265" t="b">
        <f t="shared" si="548"/>
        <v>0</v>
      </c>
      <c r="BF147" s="265" t="b">
        <f t="shared" si="549"/>
        <v>0</v>
      </c>
      <c r="BG147" s="144" t="str">
        <f>IF(COUNTA(E147:F147:H147)&lt;3,"",(IF(BC147=TRUE,$BC$3,IF(BD147=TRUE,$BD$3,IF(BE147=TRUE,$BE$3,IF(BF147=TRUE,$BF$3,"Aucun"))))))</f>
        <v>Aucun</v>
      </c>
      <c r="BH147" s="145">
        <f t="shared" si="550"/>
        <v>0</v>
      </c>
      <c r="BI147" s="145">
        <f>'ODD 15'!AX9</f>
        <v>0</v>
      </c>
      <c r="BJ147" s="37"/>
      <c r="BK147" s="310"/>
      <c r="BL147" s="672">
        <f t="shared" si="551"/>
        <v>0</v>
      </c>
      <c r="BM147" s="673">
        <f t="shared" si="552"/>
        <v>0</v>
      </c>
      <c r="BR147" s="234">
        <f t="shared" si="553"/>
        <v>1</v>
      </c>
      <c r="BS147" s="234">
        <f t="shared" si="554"/>
        <v>0</v>
      </c>
      <c r="BT147" s="234">
        <f t="shared" si="555"/>
        <v>0</v>
      </c>
      <c r="BU147" s="234">
        <f t="shared" si="556"/>
        <v>0</v>
      </c>
      <c r="BV147" s="234">
        <f t="shared" si="557"/>
        <v>0</v>
      </c>
      <c r="BW147" s="234">
        <f t="shared" si="558"/>
        <v>0</v>
      </c>
      <c r="BX147" s="234">
        <f t="shared" si="559"/>
        <v>0</v>
      </c>
      <c r="BY147" s="234">
        <f t="shared" si="560"/>
        <v>0</v>
      </c>
    </row>
    <row r="148" spans="1:77" s="233" customFormat="1" ht="114" customHeight="1">
      <c r="A148" s="226"/>
      <c r="B148" s="264" t="s">
        <v>337</v>
      </c>
      <c r="C148" s="160" t="s">
        <v>338</v>
      </c>
      <c r="D148" s="598">
        <f>'ODD 15'!D10</f>
        <v>0</v>
      </c>
      <c r="E148" s="174">
        <f>'ODD 15'!E10</f>
        <v>0</v>
      </c>
      <c r="F148" s="124">
        <f>'ODD 15'!F10</f>
        <v>0</v>
      </c>
      <c r="G148" s="124">
        <f>'ODD 15'!G10</f>
        <v>0</v>
      </c>
      <c r="H148" s="125">
        <f>'ODD 15'!H10</f>
        <v>0</v>
      </c>
      <c r="I148" s="125">
        <f>'ODD 15'!I10</f>
        <v>0</v>
      </c>
      <c r="J148" s="126">
        <f t="shared" si="561"/>
        <v>0</v>
      </c>
      <c r="K148" s="265">
        <f t="shared" si="539"/>
        <v>0</v>
      </c>
      <c r="L148" s="265" t="b">
        <f t="shared" si="562"/>
        <v>0</v>
      </c>
      <c r="M148" s="265" t="b">
        <f t="shared" si="563"/>
        <v>0</v>
      </c>
      <c r="N148" s="265" t="b">
        <f t="shared" si="564"/>
        <v>0</v>
      </c>
      <c r="O148" s="265" t="b">
        <f t="shared" si="565"/>
        <v>0</v>
      </c>
      <c r="P148" s="265" t="b">
        <f t="shared" si="566"/>
        <v>0</v>
      </c>
      <c r="Q148" s="265" t="b">
        <f t="shared" si="567"/>
        <v>0</v>
      </c>
      <c r="R148" s="265" t="b">
        <f t="shared" si="568"/>
        <v>0</v>
      </c>
      <c r="S148" s="266">
        <f t="shared" si="540"/>
        <v>0</v>
      </c>
      <c r="T148" s="267">
        <f t="shared" si="541"/>
        <v>0</v>
      </c>
      <c r="U148" s="241">
        <f t="shared" si="542"/>
        <v>0</v>
      </c>
      <c r="V148" s="265" t="b">
        <f t="shared" si="569"/>
        <v>0</v>
      </c>
      <c r="W148" s="265" t="b">
        <f t="shared" si="570"/>
        <v>0</v>
      </c>
      <c r="X148" s="265" t="b">
        <f t="shared" si="571"/>
        <v>0</v>
      </c>
      <c r="Y148" s="265" t="b">
        <f t="shared" si="572"/>
        <v>0</v>
      </c>
      <c r="Z148" s="644" t="b">
        <f t="shared" si="573"/>
        <v>1</v>
      </c>
      <c r="AA148" s="646" t="str">
        <f>IF(COUNTA(E148:F148:H148)&lt;3,"",(IF(V148=TRUE,$V$3,IF(W148=TRUE,$W$3,IF(X148=TRUE,$X$3,IF(Y148=TRUE,$Y$3,"Non"))))))</f>
        <v>Non</v>
      </c>
      <c r="AB148" s="265" t="b">
        <f t="shared" si="574"/>
        <v>0</v>
      </c>
      <c r="AC148" s="265" t="b">
        <f t="shared" si="575"/>
        <v>0</v>
      </c>
      <c r="AD148" s="265" t="b">
        <f t="shared" si="576"/>
        <v>0</v>
      </c>
      <c r="AE148" s="265" t="b">
        <f t="shared" si="577"/>
        <v>0</v>
      </c>
      <c r="AF148" s="265" t="b">
        <f t="shared" si="578"/>
        <v>0</v>
      </c>
      <c r="AG148" s="144" t="str">
        <f>IF(COUNTA(E148:F148:H148)&lt;3,"",(IF(AB148=TRUE,$AB$3,IF(AC148=TRUE,$AC$3,IF(AD148=TRUE,$AD$3,IF(AE148=TRUE,$AE$3,IF(AF148=TRUE,$AF$3,"Aucune")))))))</f>
        <v>Aucune</v>
      </c>
      <c r="AH148" s="237" t="b">
        <f t="shared" si="522"/>
        <v>0</v>
      </c>
      <c r="AI148" s="237" t="b">
        <f t="shared" si="523"/>
        <v>0</v>
      </c>
      <c r="AJ148" s="237" t="b">
        <f t="shared" si="524"/>
        <v>0</v>
      </c>
      <c r="AK148" s="237" t="b">
        <f t="shared" si="525"/>
        <v>0</v>
      </c>
      <c r="AL148" s="237" t="b">
        <f t="shared" si="526"/>
        <v>0</v>
      </c>
      <c r="AM148" s="237" t="b">
        <f t="shared" si="527"/>
        <v>0</v>
      </c>
      <c r="AN148" s="237" t="b">
        <f t="shared" si="528"/>
        <v>0</v>
      </c>
      <c r="AO148" s="237" t="b">
        <f t="shared" si="529"/>
        <v>0</v>
      </c>
      <c r="AP148" s="237" t="b">
        <f t="shared" si="530"/>
        <v>0</v>
      </c>
      <c r="AQ148" s="237" t="b">
        <f t="shared" si="531"/>
        <v>0</v>
      </c>
      <c r="AR148" s="237" t="b">
        <f t="shared" si="532"/>
        <v>0</v>
      </c>
      <c r="AS148" s="237" t="b">
        <f t="shared" si="533"/>
        <v>0</v>
      </c>
      <c r="AT148" s="237" t="b">
        <f t="shared" si="534"/>
        <v>0</v>
      </c>
      <c r="AU148" s="237" t="b">
        <f t="shared" si="535"/>
        <v>0</v>
      </c>
      <c r="AV148" s="237" t="b">
        <f t="shared" si="536"/>
        <v>0</v>
      </c>
      <c r="AW148" s="237" t="b">
        <f t="shared" si="537"/>
        <v>0</v>
      </c>
      <c r="AX148" s="567" t="str">
        <f>IF(COUNTA(E148:F148:H148)&lt;3,"",(IF(AH148=TRUE,AH$3,IF(AI148=TRUE,AI$3,IF(AJ148=TRUE,AJ$3,IF(AK148=TRUE,AK$3,IF(AL148=TRUE,AL$3,IF(AM148=TRUE,AM$3,IF(AN148=TRUE,AN$3,IF(AO148=TRUE,AO$3,IF(AP148=TRUE,AP$3,IF(AQ148=TRUE,AQ$3,IF(AR148=TRUE,AR$3,IF(AS148=TRUE,AS$3,IF(AT148=TRUE,AT$3,IF(AU148=TRUE,AU$3,IF(AV148=TRUE,AV$3,IF(AW148=TRUE,AW$3,"Aucune"))))))))))))))))))</f>
        <v>Aucune</v>
      </c>
      <c r="AY148" s="564" t="b">
        <f t="shared" si="543"/>
        <v>0</v>
      </c>
      <c r="AZ148" s="265" t="b">
        <f t="shared" si="544"/>
        <v>0</v>
      </c>
      <c r="BA148" s="265" t="b">
        <f t="shared" si="545"/>
        <v>0</v>
      </c>
      <c r="BB148" s="144" t="str">
        <f>IF(COUNTA(E148:F148:H148)&lt;3,"",(IF(AY148=TRUE,$AY$3,IF(AZ148=TRUE,$AZ$3,IF(BA148=TRUE,$BA$3,"Aucune action requise")))))</f>
        <v>Aucune action requise</v>
      </c>
      <c r="BC148" s="265" t="b">
        <f t="shared" si="546"/>
        <v>0</v>
      </c>
      <c r="BD148" s="265" t="b">
        <f t="shared" si="547"/>
        <v>0</v>
      </c>
      <c r="BE148" s="265" t="b">
        <f t="shared" si="548"/>
        <v>0</v>
      </c>
      <c r="BF148" s="265" t="b">
        <f t="shared" si="549"/>
        <v>0</v>
      </c>
      <c r="BG148" s="144" t="str">
        <f>IF(COUNTA(E148:F148:H148)&lt;3,"",(IF(BC148=TRUE,$BC$3,IF(BD148=TRUE,$BD$3,IF(BE148=TRUE,$BE$3,IF(BF148=TRUE,$BF$3,"Aucun"))))))</f>
        <v>Aucun</v>
      </c>
      <c r="BH148" s="145">
        <f t="shared" si="550"/>
        <v>0</v>
      </c>
      <c r="BI148" s="145">
        <f>'ODD 15'!AX10</f>
        <v>0</v>
      </c>
      <c r="BJ148" s="37"/>
      <c r="BK148" s="310"/>
      <c r="BL148" s="672">
        <f t="shared" si="551"/>
        <v>0</v>
      </c>
      <c r="BM148" s="673">
        <f t="shared" si="552"/>
        <v>0</v>
      </c>
      <c r="BR148" s="234">
        <f t="shared" si="553"/>
        <v>1</v>
      </c>
      <c r="BS148" s="234">
        <f t="shared" si="554"/>
        <v>0</v>
      </c>
      <c r="BT148" s="234">
        <f t="shared" si="555"/>
        <v>0</v>
      </c>
      <c r="BU148" s="234">
        <f t="shared" si="556"/>
        <v>0</v>
      </c>
      <c r="BV148" s="234">
        <f t="shared" si="557"/>
        <v>0</v>
      </c>
      <c r="BW148" s="234">
        <f t="shared" si="558"/>
        <v>0</v>
      </c>
      <c r="BX148" s="234">
        <f t="shared" si="559"/>
        <v>0</v>
      </c>
      <c r="BY148" s="234">
        <f t="shared" si="560"/>
        <v>0</v>
      </c>
    </row>
    <row r="149" spans="1:77" s="233" customFormat="1" ht="114" customHeight="1">
      <c r="A149" s="226"/>
      <c r="B149" s="261" t="s">
        <v>339</v>
      </c>
      <c r="C149" s="159" t="s">
        <v>340</v>
      </c>
      <c r="D149" s="594">
        <f>'ODD 15'!D11</f>
        <v>0</v>
      </c>
      <c r="E149" s="172">
        <f>'ODD 15'!E11</f>
        <v>0</v>
      </c>
      <c r="F149" s="119">
        <f>'ODD 15'!F11</f>
        <v>0</v>
      </c>
      <c r="G149" s="119">
        <f>'ODD 15'!G11</f>
        <v>0</v>
      </c>
      <c r="H149" s="120">
        <f>'ODD 15'!H11</f>
        <v>0</v>
      </c>
      <c r="I149" s="120">
        <f>'ODD 15'!I11</f>
        <v>0</v>
      </c>
      <c r="J149" s="236">
        <f t="shared" si="561"/>
        <v>0</v>
      </c>
      <c r="K149" s="237">
        <f t="shared" si="539"/>
        <v>0</v>
      </c>
      <c r="L149" s="237" t="b">
        <f t="shared" si="562"/>
        <v>0</v>
      </c>
      <c r="M149" s="237" t="b">
        <f t="shared" si="563"/>
        <v>0</v>
      </c>
      <c r="N149" s="237" t="b">
        <f t="shared" si="564"/>
        <v>0</v>
      </c>
      <c r="O149" s="237" t="b">
        <f t="shared" si="565"/>
        <v>0</v>
      </c>
      <c r="P149" s="237" t="b">
        <f t="shared" si="566"/>
        <v>0</v>
      </c>
      <c r="Q149" s="237" t="b">
        <f t="shared" si="567"/>
        <v>0</v>
      </c>
      <c r="R149" s="237" t="b">
        <f t="shared" si="568"/>
        <v>0</v>
      </c>
      <c r="S149" s="238">
        <f t="shared" si="540"/>
        <v>0</v>
      </c>
      <c r="T149" s="239">
        <f t="shared" si="541"/>
        <v>0</v>
      </c>
      <c r="U149" s="240">
        <f t="shared" si="542"/>
        <v>0</v>
      </c>
      <c r="V149" s="237" t="b">
        <f t="shared" si="569"/>
        <v>0</v>
      </c>
      <c r="W149" s="237" t="b">
        <f t="shared" si="570"/>
        <v>0</v>
      </c>
      <c r="X149" s="237" t="b">
        <f t="shared" si="571"/>
        <v>0</v>
      </c>
      <c r="Y149" s="237" t="b">
        <f t="shared" si="572"/>
        <v>0</v>
      </c>
      <c r="Z149" s="634" t="b">
        <f t="shared" si="573"/>
        <v>1</v>
      </c>
      <c r="AA149" s="639" t="str">
        <f>IF(COUNTA(E149:F149:H149)&lt;3,"",(IF(V149=TRUE,$V$3,IF(W149=TRUE,$W$3,IF(X149=TRUE,$X$3,IF(Y149=TRUE,$Y$3,"Non"))))))</f>
        <v>Non</v>
      </c>
      <c r="AB149" s="237" t="b">
        <f t="shared" si="574"/>
        <v>0</v>
      </c>
      <c r="AC149" s="237" t="b">
        <f t="shared" si="575"/>
        <v>0</v>
      </c>
      <c r="AD149" s="237" t="b">
        <f t="shared" si="576"/>
        <v>0</v>
      </c>
      <c r="AE149" s="237" t="b">
        <f t="shared" si="577"/>
        <v>0</v>
      </c>
      <c r="AF149" s="237" t="b">
        <f t="shared" si="578"/>
        <v>0</v>
      </c>
      <c r="AG149" s="121" t="str">
        <f>IF(COUNTA(E149:F149:H149)&lt;3,"",(IF(AB149=TRUE,$AB$3,IF(AC149=TRUE,$AC$3,IF(AD149=TRUE,$AD$3,IF(AE149=TRUE,$AE$3,IF(AF149=TRUE,$AF$3,"Aucune")))))))</f>
        <v>Aucune</v>
      </c>
      <c r="AH149" s="237" t="b">
        <f t="shared" si="522"/>
        <v>0</v>
      </c>
      <c r="AI149" s="237" t="b">
        <f t="shared" si="523"/>
        <v>0</v>
      </c>
      <c r="AJ149" s="237" t="b">
        <f t="shared" si="524"/>
        <v>0</v>
      </c>
      <c r="AK149" s="237" t="b">
        <f t="shared" si="525"/>
        <v>0</v>
      </c>
      <c r="AL149" s="237" t="b">
        <f t="shared" si="526"/>
        <v>0</v>
      </c>
      <c r="AM149" s="237" t="b">
        <f t="shared" si="527"/>
        <v>0</v>
      </c>
      <c r="AN149" s="237" t="b">
        <f t="shared" si="528"/>
        <v>0</v>
      </c>
      <c r="AO149" s="237" t="b">
        <f t="shared" si="529"/>
        <v>0</v>
      </c>
      <c r="AP149" s="237" t="b">
        <f t="shared" si="530"/>
        <v>0</v>
      </c>
      <c r="AQ149" s="237" t="b">
        <f t="shared" si="531"/>
        <v>0</v>
      </c>
      <c r="AR149" s="237" t="b">
        <f t="shared" si="532"/>
        <v>0</v>
      </c>
      <c r="AS149" s="237" t="b">
        <f t="shared" si="533"/>
        <v>0</v>
      </c>
      <c r="AT149" s="237" t="b">
        <f t="shared" si="534"/>
        <v>0</v>
      </c>
      <c r="AU149" s="237" t="b">
        <f t="shared" si="535"/>
        <v>0</v>
      </c>
      <c r="AV149" s="237" t="b">
        <f t="shared" si="536"/>
        <v>0</v>
      </c>
      <c r="AW149" s="237" t="b">
        <f t="shared" si="537"/>
        <v>0</v>
      </c>
      <c r="AX149" s="623" t="str">
        <f>IF(COUNTA(E149:F149:H149)&lt;3,"",(IF(AH149=TRUE,AH$3,IF(AI149=TRUE,AI$3,IF(AJ149=TRUE,AJ$3,IF(AK149=TRUE,AK$3,IF(AL149=TRUE,AL$3,IF(AM149=TRUE,AM$3,IF(AN149=TRUE,AN$3,IF(AO149=TRUE,AO$3,IF(AP149=TRUE,AP$3,IF(AQ149=TRUE,AQ$3,IF(AR149=TRUE,AR$3,IF(AS149=TRUE,AS$3,IF(AT149=TRUE,AT$3,IF(AU149=TRUE,AU$3,IF(AV149=TRUE,AV$3,IF(AW149=TRUE,AW$3,"Aucune"))))))))))))))))))</f>
        <v>Aucune</v>
      </c>
      <c r="AY149" s="551" t="b">
        <f t="shared" si="543"/>
        <v>0</v>
      </c>
      <c r="AZ149" s="237" t="b">
        <f t="shared" si="544"/>
        <v>0</v>
      </c>
      <c r="BA149" s="237" t="b">
        <f t="shared" si="545"/>
        <v>0</v>
      </c>
      <c r="BB149" s="121" t="str">
        <f>IF(COUNTA(E149:F149:H149)&lt;3,"",(IF(AY149=TRUE,$AY$3,IF(AZ149=TRUE,$AZ$3,IF(BA149=TRUE,$BA$3,"Aucune action requise")))))</f>
        <v>Aucune action requise</v>
      </c>
      <c r="BC149" s="237" t="b">
        <f t="shared" si="546"/>
        <v>0</v>
      </c>
      <c r="BD149" s="237" t="b">
        <f t="shared" si="547"/>
        <v>0</v>
      </c>
      <c r="BE149" s="237" t="b">
        <f t="shared" si="548"/>
        <v>0</v>
      </c>
      <c r="BF149" s="237" t="b">
        <f t="shared" si="549"/>
        <v>0</v>
      </c>
      <c r="BG149" s="121" t="str">
        <f>IF(COUNTA(E149:F149:H149)&lt;3,"",(IF(BC149=TRUE,$BC$3,IF(BD149=TRUE,$BD$3,IF(BE149=TRUE,$BE$3,IF(BF149=TRUE,$BF$3,"Aucun"))))))</f>
        <v>Aucun</v>
      </c>
      <c r="BH149" s="122">
        <f t="shared" si="550"/>
        <v>0</v>
      </c>
      <c r="BI149" s="122">
        <f>'ODD 15'!AX11</f>
        <v>0</v>
      </c>
      <c r="BJ149" s="34"/>
      <c r="BK149" s="306"/>
      <c r="BL149" s="662">
        <f t="shared" si="551"/>
        <v>0</v>
      </c>
      <c r="BM149" s="663">
        <f t="shared" si="552"/>
        <v>0</v>
      </c>
      <c r="BR149" s="234">
        <f t="shared" si="553"/>
        <v>1</v>
      </c>
      <c r="BS149" s="234">
        <f t="shared" si="554"/>
        <v>0</v>
      </c>
      <c r="BT149" s="234">
        <f t="shared" si="555"/>
        <v>0</v>
      </c>
      <c r="BU149" s="234">
        <f t="shared" si="556"/>
        <v>0</v>
      </c>
      <c r="BV149" s="234">
        <f t="shared" si="557"/>
        <v>0</v>
      </c>
      <c r="BW149" s="234">
        <f t="shared" si="558"/>
        <v>0</v>
      </c>
      <c r="BX149" s="234">
        <f t="shared" si="559"/>
        <v>0</v>
      </c>
      <c r="BY149" s="234">
        <f t="shared" si="560"/>
        <v>0</v>
      </c>
    </row>
    <row r="150" spans="1:77" s="233" customFormat="1" ht="114" customHeight="1">
      <c r="A150" s="226"/>
      <c r="B150" s="264" t="s">
        <v>341</v>
      </c>
      <c r="C150" s="166" t="s">
        <v>342</v>
      </c>
      <c r="D150" s="598">
        <f>'ODD 15'!D12</f>
        <v>0</v>
      </c>
      <c r="E150" s="174">
        <f>'ODD 15'!E12</f>
        <v>0</v>
      </c>
      <c r="F150" s="124">
        <f>'ODD 15'!F12</f>
        <v>0</v>
      </c>
      <c r="G150" s="124">
        <f>'ODD 15'!G12</f>
        <v>0</v>
      </c>
      <c r="H150" s="125">
        <f>'ODD 15'!H12</f>
        <v>0</v>
      </c>
      <c r="I150" s="125">
        <f>'ODD 15'!I12</f>
        <v>0</v>
      </c>
      <c r="J150" s="126">
        <f t="shared" si="561"/>
        <v>0</v>
      </c>
      <c r="K150" s="265">
        <f t="shared" si="539"/>
        <v>0</v>
      </c>
      <c r="L150" s="265" t="b">
        <f t="shared" si="562"/>
        <v>0</v>
      </c>
      <c r="M150" s="265" t="b">
        <f t="shared" si="563"/>
        <v>0</v>
      </c>
      <c r="N150" s="265" t="b">
        <f t="shared" si="564"/>
        <v>0</v>
      </c>
      <c r="O150" s="265" t="b">
        <f t="shared" si="565"/>
        <v>0</v>
      </c>
      <c r="P150" s="265" t="b">
        <f t="shared" si="566"/>
        <v>0</v>
      </c>
      <c r="Q150" s="265" t="b">
        <f t="shared" si="567"/>
        <v>0</v>
      </c>
      <c r="R150" s="265" t="b">
        <f t="shared" si="568"/>
        <v>0</v>
      </c>
      <c r="S150" s="266">
        <f t="shared" si="540"/>
        <v>0</v>
      </c>
      <c r="T150" s="267">
        <f t="shared" si="541"/>
        <v>0</v>
      </c>
      <c r="U150" s="241">
        <f t="shared" si="542"/>
        <v>0</v>
      </c>
      <c r="V150" s="265" t="b">
        <f t="shared" si="569"/>
        <v>0</v>
      </c>
      <c r="W150" s="265" t="b">
        <f t="shared" si="570"/>
        <v>0</v>
      </c>
      <c r="X150" s="265" t="b">
        <f t="shared" si="571"/>
        <v>0</v>
      </c>
      <c r="Y150" s="265" t="b">
        <f t="shared" si="572"/>
        <v>0</v>
      </c>
      <c r="Z150" s="644" t="b">
        <f t="shared" si="573"/>
        <v>1</v>
      </c>
      <c r="AA150" s="646" t="str">
        <f>IF(COUNTA(E150:F150:H150)&lt;3,"",(IF(V150=TRUE,$V$3,IF(W150=TRUE,$W$3,IF(X150=TRUE,$X$3,IF(Y150=TRUE,$Y$3,"Non"))))))</f>
        <v>Non</v>
      </c>
      <c r="AB150" s="265" t="b">
        <f t="shared" si="574"/>
        <v>0</v>
      </c>
      <c r="AC150" s="265" t="b">
        <f t="shared" si="575"/>
        <v>0</v>
      </c>
      <c r="AD150" s="265" t="b">
        <f t="shared" si="576"/>
        <v>0</v>
      </c>
      <c r="AE150" s="265" t="b">
        <f t="shared" si="577"/>
        <v>0</v>
      </c>
      <c r="AF150" s="265" t="b">
        <f t="shared" si="578"/>
        <v>0</v>
      </c>
      <c r="AG150" s="144" t="str">
        <f>IF(COUNTA(E150:F150:H150)&lt;3,"",(IF(AB150=TRUE,$AB$3,IF(AC150=TRUE,$AC$3,IF(AD150=TRUE,$AD$3,IF(AE150=TRUE,$AE$3,IF(AF150=TRUE,$AF$3,"Aucune")))))))</f>
        <v>Aucune</v>
      </c>
      <c r="AH150" s="237" t="b">
        <f t="shared" si="522"/>
        <v>0</v>
      </c>
      <c r="AI150" s="237" t="b">
        <f t="shared" si="523"/>
        <v>0</v>
      </c>
      <c r="AJ150" s="237" t="b">
        <f t="shared" si="524"/>
        <v>0</v>
      </c>
      <c r="AK150" s="237" t="b">
        <f t="shared" si="525"/>
        <v>0</v>
      </c>
      <c r="AL150" s="237" t="b">
        <f t="shared" si="526"/>
        <v>0</v>
      </c>
      <c r="AM150" s="237" t="b">
        <f t="shared" si="527"/>
        <v>0</v>
      </c>
      <c r="AN150" s="237" t="b">
        <f t="shared" si="528"/>
        <v>0</v>
      </c>
      <c r="AO150" s="237" t="b">
        <f t="shared" si="529"/>
        <v>0</v>
      </c>
      <c r="AP150" s="237" t="b">
        <f t="shared" si="530"/>
        <v>0</v>
      </c>
      <c r="AQ150" s="237" t="b">
        <f t="shared" si="531"/>
        <v>0</v>
      </c>
      <c r="AR150" s="237" t="b">
        <f t="shared" si="532"/>
        <v>0</v>
      </c>
      <c r="AS150" s="237" t="b">
        <f t="shared" si="533"/>
        <v>0</v>
      </c>
      <c r="AT150" s="237" t="b">
        <f t="shared" si="534"/>
        <v>0</v>
      </c>
      <c r="AU150" s="237" t="b">
        <f t="shared" si="535"/>
        <v>0</v>
      </c>
      <c r="AV150" s="237" t="b">
        <f t="shared" si="536"/>
        <v>0</v>
      </c>
      <c r="AW150" s="237" t="b">
        <f t="shared" si="537"/>
        <v>0</v>
      </c>
      <c r="AX150" s="567" t="str">
        <f>IF(COUNTA(E150:F150:H150)&lt;3,"",(IF(AH150=TRUE,AH$3,IF(AI150=TRUE,AI$3,IF(AJ150=TRUE,AJ$3,IF(AK150=TRUE,AK$3,IF(AL150=TRUE,AL$3,IF(AM150=TRUE,AM$3,IF(AN150=TRUE,AN$3,IF(AO150=TRUE,AO$3,IF(AP150=TRUE,AP$3,IF(AQ150=TRUE,AQ$3,IF(AR150=TRUE,AR$3,IF(AS150=TRUE,AS$3,IF(AT150=TRUE,AT$3,IF(AU150=TRUE,AU$3,IF(AV150=TRUE,AV$3,IF(AW150=TRUE,AW$3,"Aucune"))))))))))))))))))</f>
        <v>Aucune</v>
      </c>
      <c r="AY150" s="564" t="b">
        <f t="shared" si="543"/>
        <v>0</v>
      </c>
      <c r="AZ150" s="265" t="b">
        <f t="shared" si="544"/>
        <v>0</v>
      </c>
      <c r="BA150" s="265" t="b">
        <f t="shared" si="545"/>
        <v>0</v>
      </c>
      <c r="BB150" s="144" t="str">
        <f>IF(COUNTA(E150:F150:H150)&lt;3,"",(IF(AY150=TRUE,$AY$3,IF(AZ150=TRUE,$AZ$3,IF(BA150=TRUE,$BA$3,"Aucune action requise")))))</f>
        <v>Aucune action requise</v>
      </c>
      <c r="BC150" s="265" t="b">
        <f t="shared" si="546"/>
        <v>0</v>
      </c>
      <c r="BD150" s="265" t="b">
        <f t="shared" si="547"/>
        <v>0</v>
      </c>
      <c r="BE150" s="265" t="b">
        <f t="shared" si="548"/>
        <v>0</v>
      </c>
      <c r="BF150" s="265" t="b">
        <f t="shared" si="549"/>
        <v>0</v>
      </c>
      <c r="BG150" s="144" t="str">
        <f>IF(COUNTA(E150:F150:H150)&lt;3,"",(IF(BC150=TRUE,$BC$3,IF(BD150=TRUE,$BD$3,IF(BE150=TRUE,$BE$3,IF(BF150=TRUE,$BF$3,"Aucun"))))))</f>
        <v>Aucun</v>
      </c>
      <c r="BH150" s="145">
        <f t="shared" si="550"/>
        <v>0</v>
      </c>
      <c r="BI150" s="145">
        <f>'ODD 15'!AX12</f>
        <v>0</v>
      </c>
      <c r="BJ150" s="37"/>
      <c r="BK150" s="310"/>
      <c r="BL150" s="672">
        <f t="shared" si="551"/>
        <v>0</v>
      </c>
      <c r="BM150" s="673">
        <f t="shared" si="552"/>
        <v>0</v>
      </c>
      <c r="BR150" s="234">
        <f t="shared" si="553"/>
        <v>1</v>
      </c>
      <c r="BS150" s="234">
        <f t="shared" si="554"/>
        <v>0</v>
      </c>
      <c r="BT150" s="234">
        <f t="shared" si="555"/>
        <v>0</v>
      </c>
      <c r="BU150" s="234">
        <f t="shared" si="556"/>
        <v>0</v>
      </c>
      <c r="BV150" s="234">
        <f t="shared" si="557"/>
        <v>0</v>
      </c>
      <c r="BW150" s="234">
        <f t="shared" si="558"/>
        <v>0</v>
      </c>
      <c r="BX150" s="234">
        <f t="shared" si="559"/>
        <v>0</v>
      </c>
      <c r="BY150" s="234">
        <f t="shared" si="560"/>
        <v>0</v>
      </c>
    </row>
    <row r="151" spans="1:77" s="233" customFormat="1" ht="114" customHeight="1">
      <c r="A151" s="226"/>
      <c r="B151" s="264" t="s">
        <v>343</v>
      </c>
      <c r="C151" s="166" t="s">
        <v>344</v>
      </c>
      <c r="D151" s="598">
        <f>'ODD 15'!D13</f>
        <v>0</v>
      </c>
      <c r="E151" s="174">
        <f>'ODD 15'!E13</f>
        <v>0</v>
      </c>
      <c r="F151" s="124">
        <f>'ODD 15'!F13</f>
        <v>0</v>
      </c>
      <c r="G151" s="124">
        <f>'ODD 15'!G13</f>
        <v>0</v>
      </c>
      <c r="H151" s="125">
        <f>'ODD 15'!H13</f>
        <v>0</v>
      </c>
      <c r="I151" s="125">
        <f>'ODD 15'!I13</f>
        <v>0</v>
      </c>
      <c r="J151" s="126">
        <f t="shared" si="561"/>
        <v>0</v>
      </c>
      <c r="K151" s="265">
        <f t="shared" si="539"/>
        <v>0</v>
      </c>
      <c r="L151" s="265" t="b">
        <f t="shared" si="562"/>
        <v>0</v>
      </c>
      <c r="M151" s="265" t="b">
        <f t="shared" si="563"/>
        <v>0</v>
      </c>
      <c r="N151" s="265" t="b">
        <f t="shared" si="564"/>
        <v>0</v>
      </c>
      <c r="O151" s="265" t="b">
        <f t="shared" si="565"/>
        <v>0</v>
      </c>
      <c r="P151" s="265" t="b">
        <f t="shared" si="566"/>
        <v>0</v>
      </c>
      <c r="Q151" s="265" t="b">
        <f t="shared" si="567"/>
        <v>0</v>
      </c>
      <c r="R151" s="265" t="b">
        <f t="shared" si="568"/>
        <v>0</v>
      </c>
      <c r="S151" s="266">
        <f t="shared" si="540"/>
        <v>0</v>
      </c>
      <c r="T151" s="267">
        <f t="shared" si="541"/>
        <v>0</v>
      </c>
      <c r="U151" s="241">
        <f t="shared" si="542"/>
        <v>0</v>
      </c>
      <c r="V151" s="265" t="b">
        <f t="shared" si="569"/>
        <v>0</v>
      </c>
      <c r="W151" s="265" t="b">
        <f t="shared" si="570"/>
        <v>0</v>
      </c>
      <c r="X151" s="265" t="b">
        <f t="shared" si="571"/>
        <v>0</v>
      </c>
      <c r="Y151" s="265" t="b">
        <f t="shared" si="572"/>
        <v>0</v>
      </c>
      <c r="Z151" s="644" t="b">
        <f t="shared" si="573"/>
        <v>1</v>
      </c>
      <c r="AA151" s="646" t="str">
        <f>IF(COUNTA(E151:F151:H151)&lt;3,"",(IF(V151=TRUE,$V$3,IF(W151=TRUE,$W$3,IF(X151=TRUE,$X$3,IF(Y151=TRUE,$Y$3,"Non"))))))</f>
        <v>Non</v>
      </c>
      <c r="AB151" s="265" t="b">
        <f t="shared" si="574"/>
        <v>0</v>
      </c>
      <c r="AC151" s="265" t="b">
        <f t="shared" si="575"/>
        <v>0</v>
      </c>
      <c r="AD151" s="265" t="b">
        <f t="shared" si="576"/>
        <v>0</v>
      </c>
      <c r="AE151" s="265" t="b">
        <f t="shared" si="577"/>
        <v>0</v>
      </c>
      <c r="AF151" s="265" t="b">
        <f t="shared" si="578"/>
        <v>0</v>
      </c>
      <c r="AG151" s="144" t="str">
        <f>IF(COUNTA(E151:F151:H151)&lt;3,"",(IF(AB151=TRUE,$AB$3,IF(AC151=TRUE,$AC$3,IF(AD151=TRUE,$AD$3,IF(AE151=TRUE,$AE$3,IF(AF151=TRUE,$AF$3,"Aucune")))))))</f>
        <v>Aucune</v>
      </c>
      <c r="AH151" s="237" t="b">
        <f t="shared" si="522"/>
        <v>0</v>
      </c>
      <c r="AI151" s="237" t="b">
        <f t="shared" si="523"/>
        <v>0</v>
      </c>
      <c r="AJ151" s="237" t="b">
        <f t="shared" si="524"/>
        <v>0</v>
      </c>
      <c r="AK151" s="237" t="b">
        <f t="shared" si="525"/>
        <v>0</v>
      </c>
      <c r="AL151" s="237" t="b">
        <f t="shared" si="526"/>
        <v>0</v>
      </c>
      <c r="AM151" s="237" t="b">
        <f t="shared" si="527"/>
        <v>0</v>
      </c>
      <c r="AN151" s="237" t="b">
        <f t="shared" si="528"/>
        <v>0</v>
      </c>
      <c r="AO151" s="237" t="b">
        <f t="shared" si="529"/>
        <v>0</v>
      </c>
      <c r="AP151" s="237" t="b">
        <f t="shared" si="530"/>
        <v>0</v>
      </c>
      <c r="AQ151" s="237" t="b">
        <f t="shared" si="531"/>
        <v>0</v>
      </c>
      <c r="AR151" s="237" t="b">
        <f t="shared" si="532"/>
        <v>0</v>
      </c>
      <c r="AS151" s="237" t="b">
        <f t="shared" si="533"/>
        <v>0</v>
      </c>
      <c r="AT151" s="237" t="b">
        <f t="shared" si="534"/>
        <v>0</v>
      </c>
      <c r="AU151" s="237" t="b">
        <f t="shared" si="535"/>
        <v>0</v>
      </c>
      <c r="AV151" s="237" t="b">
        <f t="shared" si="536"/>
        <v>0</v>
      </c>
      <c r="AW151" s="237" t="b">
        <f t="shared" si="537"/>
        <v>0</v>
      </c>
      <c r="AX151" s="567" t="str">
        <f>IF(COUNTA(E151:F151:H151)&lt;3,"",(IF(AH151=TRUE,AH$3,IF(AI151=TRUE,AI$3,IF(AJ151=TRUE,AJ$3,IF(AK151=TRUE,AK$3,IF(AL151=TRUE,AL$3,IF(AM151=TRUE,AM$3,IF(AN151=TRUE,AN$3,IF(AO151=TRUE,AO$3,IF(AP151=TRUE,AP$3,IF(AQ151=TRUE,AQ$3,IF(AR151=TRUE,AR$3,IF(AS151=TRUE,AS$3,IF(AT151=TRUE,AT$3,IF(AU151=TRUE,AU$3,IF(AV151=TRUE,AV$3,IF(AW151=TRUE,AW$3,"Aucune"))))))))))))))))))</f>
        <v>Aucune</v>
      </c>
      <c r="AY151" s="564" t="b">
        <f t="shared" si="543"/>
        <v>0</v>
      </c>
      <c r="AZ151" s="265" t="b">
        <f t="shared" si="544"/>
        <v>0</v>
      </c>
      <c r="BA151" s="265" t="b">
        <f t="shared" si="545"/>
        <v>0</v>
      </c>
      <c r="BB151" s="144" t="str">
        <f>IF(COUNTA(E151:F151:H151)&lt;3,"",(IF(AY151=TRUE,$AY$3,IF(AZ151=TRUE,$AZ$3,IF(BA151=TRUE,$BA$3,"Aucune action requise")))))</f>
        <v>Aucune action requise</v>
      </c>
      <c r="BC151" s="265" t="b">
        <f t="shared" si="546"/>
        <v>0</v>
      </c>
      <c r="BD151" s="265" t="b">
        <f t="shared" si="547"/>
        <v>0</v>
      </c>
      <c r="BE151" s="265" t="b">
        <f t="shared" si="548"/>
        <v>0</v>
      </c>
      <c r="BF151" s="265" t="b">
        <f t="shared" si="549"/>
        <v>0</v>
      </c>
      <c r="BG151" s="144" t="str">
        <f>IF(COUNTA(E151:F151:H151)&lt;3,"",(IF(BC151=TRUE,$BC$3,IF(BD151=TRUE,$BD$3,IF(BE151=TRUE,$BE$3,IF(BF151=TRUE,$BF$3,"Aucun"))))))</f>
        <v>Aucun</v>
      </c>
      <c r="BH151" s="145">
        <f t="shared" si="550"/>
        <v>0</v>
      </c>
      <c r="BI151" s="145">
        <f>'ODD 15'!AX13</f>
        <v>0</v>
      </c>
      <c r="BJ151" s="37"/>
      <c r="BK151" s="310"/>
      <c r="BL151" s="672">
        <f t="shared" si="551"/>
        <v>0</v>
      </c>
      <c r="BM151" s="673">
        <f t="shared" si="552"/>
        <v>0</v>
      </c>
      <c r="BR151" s="234">
        <f t="shared" si="553"/>
        <v>1</v>
      </c>
      <c r="BS151" s="234">
        <f t="shared" si="554"/>
        <v>0</v>
      </c>
      <c r="BT151" s="234">
        <f t="shared" si="555"/>
        <v>0</v>
      </c>
      <c r="BU151" s="234">
        <f t="shared" si="556"/>
        <v>0</v>
      </c>
      <c r="BV151" s="234">
        <f t="shared" si="557"/>
        <v>0</v>
      </c>
      <c r="BW151" s="234">
        <f t="shared" si="558"/>
        <v>0</v>
      </c>
      <c r="BX151" s="234">
        <f t="shared" si="559"/>
        <v>0</v>
      </c>
      <c r="BY151" s="234">
        <f t="shared" si="560"/>
        <v>0</v>
      </c>
    </row>
    <row r="152" spans="1:77" s="233" customFormat="1" ht="114" customHeight="1">
      <c r="A152" s="226"/>
      <c r="B152" s="264" t="s">
        <v>345</v>
      </c>
      <c r="C152" s="166" t="s">
        <v>346</v>
      </c>
      <c r="D152" s="598">
        <f>'ODD 15'!D14</f>
        <v>0</v>
      </c>
      <c r="E152" s="174">
        <f>'ODD 15'!E14</f>
        <v>0</v>
      </c>
      <c r="F152" s="124">
        <f>'ODD 15'!F14</f>
        <v>0</v>
      </c>
      <c r="G152" s="124">
        <f>'ODD 15'!G14</f>
        <v>0</v>
      </c>
      <c r="H152" s="125">
        <f>'ODD 15'!H14</f>
        <v>0</v>
      </c>
      <c r="I152" s="125">
        <f>'ODD 15'!I14</f>
        <v>0</v>
      </c>
      <c r="J152" s="126">
        <f t="shared" si="561"/>
        <v>0</v>
      </c>
      <c r="K152" s="265">
        <f t="shared" si="539"/>
        <v>0</v>
      </c>
      <c r="L152" s="265" t="b">
        <f t="shared" si="562"/>
        <v>0</v>
      </c>
      <c r="M152" s="265" t="b">
        <f t="shared" si="563"/>
        <v>0</v>
      </c>
      <c r="N152" s="265" t="b">
        <f t="shared" si="564"/>
        <v>0</v>
      </c>
      <c r="O152" s="265" t="b">
        <f t="shared" si="565"/>
        <v>0</v>
      </c>
      <c r="P152" s="265" t="b">
        <f t="shared" si="566"/>
        <v>0</v>
      </c>
      <c r="Q152" s="265" t="b">
        <f t="shared" si="567"/>
        <v>0</v>
      </c>
      <c r="R152" s="265" t="b">
        <f t="shared" si="568"/>
        <v>0</v>
      </c>
      <c r="S152" s="266">
        <f t="shared" si="540"/>
        <v>0</v>
      </c>
      <c r="T152" s="267">
        <f t="shared" si="541"/>
        <v>0</v>
      </c>
      <c r="U152" s="241">
        <f t="shared" si="542"/>
        <v>0</v>
      </c>
      <c r="V152" s="265" t="b">
        <f t="shared" si="569"/>
        <v>0</v>
      </c>
      <c r="W152" s="265" t="b">
        <f t="shared" si="570"/>
        <v>0</v>
      </c>
      <c r="X152" s="265" t="b">
        <f t="shared" si="571"/>
        <v>0</v>
      </c>
      <c r="Y152" s="265" t="b">
        <f t="shared" si="572"/>
        <v>0</v>
      </c>
      <c r="Z152" s="644" t="b">
        <f t="shared" si="573"/>
        <v>1</v>
      </c>
      <c r="AA152" s="646" t="str">
        <f>IF(COUNTA(E152:F152:H152)&lt;3,"",(IF(V152=TRUE,$V$3,IF(W152=TRUE,$W$3,IF(X152=TRUE,$X$3,IF(Y152=TRUE,$Y$3,"Non"))))))</f>
        <v>Non</v>
      </c>
      <c r="AB152" s="265" t="b">
        <f t="shared" si="574"/>
        <v>0</v>
      </c>
      <c r="AC152" s="265" t="b">
        <f t="shared" si="575"/>
        <v>0</v>
      </c>
      <c r="AD152" s="265" t="b">
        <f t="shared" si="576"/>
        <v>0</v>
      </c>
      <c r="AE152" s="265" t="b">
        <f t="shared" si="577"/>
        <v>0</v>
      </c>
      <c r="AF152" s="265" t="b">
        <f t="shared" si="578"/>
        <v>0</v>
      </c>
      <c r="AG152" s="144" t="str">
        <f>IF(COUNTA(E152:F152:H152)&lt;3,"",(IF(AB152=TRUE,$AB$3,IF(AC152=TRUE,$AC$3,IF(AD152=TRUE,$AD$3,IF(AE152=TRUE,$AE$3,IF(AF152=TRUE,$AF$3,"Aucune")))))))</f>
        <v>Aucune</v>
      </c>
      <c r="AH152" s="237" t="b">
        <f t="shared" si="522"/>
        <v>0</v>
      </c>
      <c r="AI152" s="237" t="b">
        <f t="shared" si="523"/>
        <v>0</v>
      </c>
      <c r="AJ152" s="237" t="b">
        <f t="shared" si="524"/>
        <v>0</v>
      </c>
      <c r="AK152" s="237" t="b">
        <f t="shared" si="525"/>
        <v>0</v>
      </c>
      <c r="AL152" s="237" t="b">
        <f t="shared" si="526"/>
        <v>0</v>
      </c>
      <c r="AM152" s="237" t="b">
        <f t="shared" si="527"/>
        <v>0</v>
      </c>
      <c r="AN152" s="237" t="b">
        <f t="shared" si="528"/>
        <v>0</v>
      </c>
      <c r="AO152" s="237" t="b">
        <f t="shared" si="529"/>
        <v>0</v>
      </c>
      <c r="AP152" s="237" t="b">
        <f t="shared" si="530"/>
        <v>0</v>
      </c>
      <c r="AQ152" s="237" t="b">
        <f t="shared" si="531"/>
        <v>0</v>
      </c>
      <c r="AR152" s="237" t="b">
        <f t="shared" si="532"/>
        <v>0</v>
      </c>
      <c r="AS152" s="237" t="b">
        <f t="shared" si="533"/>
        <v>0</v>
      </c>
      <c r="AT152" s="237" t="b">
        <f t="shared" si="534"/>
        <v>0</v>
      </c>
      <c r="AU152" s="237" t="b">
        <f t="shared" si="535"/>
        <v>0</v>
      </c>
      <c r="AV152" s="237" t="b">
        <f t="shared" si="536"/>
        <v>0</v>
      </c>
      <c r="AW152" s="237" t="b">
        <f t="shared" si="537"/>
        <v>0</v>
      </c>
      <c r="AX152" s="567" t="str">
        <f>IF(COUNTA(E152:F152:H152)&lt;3,"",(IF(AH152=TRUE,AH$3,IF(AI152=TRUE,AI$3,IF(AJ152=TRUE,AJ$3,IF(AK152=TRUE,AK$3,IF(AL152=TRUE,AL$3,IF(AM152=TRUE,AM$3,IF(AN152=TRUE,AN$3,IF(AO152=TRUE,AO$3,IF(AP152=TRUE,AP$3,IF(AQ152=TRUE,AQ$3,IF(AR152=TRUE,AR$3,IF(AS152=TRUE,AS$3,IF(AT152=TRUE,AT$3,IF(AU152=TRUE,AU$3,IF(AV152=TRUE,AV$3,IF(AW152=TRUE,AW$3,"Aucune"))))))))))))))))))</f>
        <v>Aucune</v>
      </c>
      <c r="AY152" s="564" t="b">
        <f t="shared" si="543"/>
        <v>0</v>
      </c>
      <c r="AZ152" s="265" t="b">
        <f t="shared" si="544"/>
        <v>0</v>
      </c>
      <c r="BA152" s="265" t="b">
        <f t="shared" si="545"/>
        <v>0</v>
      </c>
      <c r="BB152" s="144" t="str">
        <f>IF(COUNTA(E152:F152:H152)&lt;3,"",(IF(AY152=TRUE,$AY$3,IF(AZ152=TRUE,$AZ$3,IF(BA152=TRUE,$BA$3,"Aucune action requise")))))</f>
        <v>Aucune action requise</v>
      </c>
      <c r="BC152" s="265" t="b">
        <f t="shared" si="546"/>
        <v>0</v>
      </c>
      <c r="BD152" s="265" t="b">
        <f t="shared" si="547"/>
        <v>0</v>
      </c>
      <c r="BE152" s="265" t="b">
        <f t="shared" si="548"/>
        <v>0</v>
      </c>
      <c r="BF152" s="265" t="b">
        <f t="shared" si="549"/>
        <v>0</v>
      </c>
      <c r="BG152" s="144" t="str">
        <f>IF(COUNTA(E152:F152:H152)&lt;3,"",(IF(BC152=TRUE,$BC$3,IF(BD152=TRUE,$BD$3,IF(BE152=TRUE,$BE$3,IF(BF152=TRUE,$BF$3,"Aucun"))))))</f>
        <v>Aucun</v>
      </c>
      <c r="BH152" s="145">
        <f t="shared" si="550"/>
        <v>0</v>
      </c>
      <c r="BI152" s="145">
        <f>'ODD 15'!AX14</f>
        <v>0</v>
      </c>
      <c r="BJ152" s="37"/>
      <c r="BK152" s="310"/>
      <c r="BL152" s="672">
        <f t="shared" si="551"/>
        <v>0</v>
      </c>
      <c r="BM152" s="673">
        <f t="shared" si="552"/>
        <v>0</v>
      </c>
      <c r="BR152" s="234">
        <f t="shared" si="553"/>
        <v>1</v>
      </c>
      <c r="BS152" s="234">
        <f t="shared" si="554"/>
        <v>0</v>
      </c>
      <c r="BT152" s="234">
        <f t="shared" si="555"/>
        <v>0</v>
      </c>
      <c r="BU152" s="234">
        <f t="shared" si="556"/>
        <v>0</v>
      </c>
      <c r="BV152" s="234">
        <f t="shared" si="557"/>
        <v>0</v>
      </c>
      <c r="BW152" s="234">
        <f t="shared" si="558"/>
        <v>0</v>
      </c>
      <c r="BX152" s="234">
        <f t="shared" si="559"/>
        <v>0</v>
      </c>
      <c r="BY152" s="234">
        <f t="shared" si="560"/>
        <v>0</v>
      </c>
    </row>
    <row r="153" spans="1:77" ht="114" customHeight="1" thickBot="1">
      <c r="B153" s="285" t="s">
        <v>347</v>
      </c>
      <c r="C153" s="167" t="s">
        <v>348</v>
      </c>
      <c r="D153" s="603">
        <f>'ODD 15'!D15</f>
        <v>0</v>
      </c>
      <c r="E153" s="188">
        <f>'ODD 15'!E15</f>
        <v>0</v>
      </c>
      <c r="F153" s="189">
        <f>'ODD 15'!F15</f>
        <v>0</v>
      </c>
      <c r="G153" s="189">
        <f>'ODD 15'!G15</f>
        <v>0</v>
      </c>
      <c r="H153" s="190">
        <f>'ODD 15'!H15</f>
        <v>0</v>
      </c>
      <c r="I153" s="190">
        <f>'ODD 15'!I15</f>
        <v>0</v>
      </c>
      <c r="J153" s="292">
        <f t="shared" si="561"/>
        <v>0</v>
      </c>
      <c r="K153" s="293">
        <f t="shared" si="539"/>
        <v>0</v>
      </c>
      <c r="L153" s="293" t="b">
        <f t="shared" si="562"/>
        <v>0</v>
      </c>
      <c r="M153" s="293" t="b">
        <f t="shared" si="563"/>
        <v>0</v>
      </c>
      <c r="N153" s="293" t="b">
        <f t="shared" si="564"/>
        <v>0</v>
      </c>
      <c r="O153" s="293" t="b">
        <f t="shared" si="565"/>
        <v>0</v>
      </c>
      <c r="P153" s="293" t="b">
        <f t="shared" si="566"/>
        <v>0</v>
      </c>
      <c r="Q153" s="293" t="b">
        <f t="shared" si="567"/>
        <v>0</v>
      </c>
      <c r="R153" s="293" t="b">
        <f t="shared" si="568"/>
        <v>0</v>
      </c>
      <c r="S153" s="294">
        <f t="shared" si="540"/>
        <v>0</v>
      </c>
      <c r="T153" s="295">
        <f t="shared" si="541"/>
        <v>0</v>
      </c>
      <c r="U153" s="296">
        <f t="shared" si="542"/>
        <v>0</v>
      </c>
      <c r="V153" s="293" t="b">
        <f t="shared" si="569"/>
        <v>0</v>
      </c>
      <c r="W153" s="293" t="b">
        <f t="shared" si="570"/>
        <v>0</v>
      </c>
      <c r="X153" s="293" t="b">
        <f t="shared" si="571"/>
        <v>0</v>
      </c>
      <c r="Y153" s="293" t="b">
        <f t="shared" si="572"/>
        <v>0</v>
      </c>
      <c r="Z153" s="651" t="b">
        <f t="shared" si="573"/>
        <v>1</v>
      </c>
      <c r="AA153" s="640" t="str">
        <f>IF(COUNTA(E153:F153:H153)&lt;3,"",(IF(V153=TRUE,$V$3,IF(W153=TRUE,$W$3,IF(X153=TRUE,$X$3,IF(Y153=TRUE,$Y$3,"Non"))))))</f>
        <v>Non</v>
      </c>
      <c r="AB153" s="288" t="b">
        <f t="shared" si="574"/>
        <v>0</v>
      </c>
      <c r="AC153" s="288" t="b">
        <f t="shared" si="575"/>
        <v>0</v>
      </c>
      <c r="AD153" s="288" t="b">
        <f t="shared" si="576"/>
        <v>0</v>
      </c>
      <c r="AE153" s="288" t="b">
        <f t="shared" si="577"/>
        <v>0</v>
      </c>
      <c r="AF153" s="288" t="b">
        <f t="shared" si="578"/>
        <v>0</v>
      </c>
      <c r="AG153" s="179" t="str">
        <f>IF(COUNTA(E153:F153:H153)&lt;3,"",(IF(AB153=TRUE,$AB$3,IF(AC153=TRUE,$AC$3,IF(AD153=TRUE,$AD$3,IF(AE153=TRUE,$AE$3,IF(AF153=TRUE,$AF$3,"Aucune")))))))</f>
        <v>Aucune</v>
      </c>
      <c r="AH153" s="288" t="b">
        <f t="shared" si="522"/>
        <v>0</v>
      </c>
      <c r="AI153" s="288" t="b">
        <f t="shared" si="523"/>
        <v>0</v>
      </c>
      <c r="AJ153" s="288" t="b">
        <f t="shared" si="524"/>
        <v>0</v>
      </c>
      <c r="AK153" s="288" t="b">
        <f t="shared" si="525"/>
        <v>0</v>
      </c>
      <c r="AL153" s="288" t="b">
        <f t="shared" si="526"/>
        <v>0</v>
      </c>
      <c r="AM153" s="288" t="b">
        <f t="shared" si="527"/>
        <v>0</v>
      </c>
      <c r="AN153" s="288" t="b">
        <f t="shared" si="528"/>
        <v>0</v>
      </c>
      <c r="AO153" s="288" t="b">
        <f t="shared" si="529"/>
        <v>0</v>
      </c>
      <c r="AP153" s="288" t="b">
        <f t="shared" si="530"/>
        <v>0</v>
      </c>
      <c r="AQ153" s="288" t="b">
        <f t="shared" si="531"/>
        <v>0</v>
      </c>
      <c r="AR153" s="288" t="b">
        <f t="shared" si="532"/>
        <v>0</v>
      </c>
      <c r="AS153" s="288" t="b">
        <f t="shared" si="533"/>
        <v>0</v>
      </c>
      <c r="AT153" s="288" t="b">
        <f t="shared" si="534"/>
        <v>0</v>
      </c>
      <c r="AU153" s="288" t="b">
        <f t="shared" si="535"/>
        <v>0</v>
      </c>
      <c r="AV153" s="288" t="b">
        <f t="shared" si="536"/>
        <v>0</v>
      </c>
      <c r="AW153" s="288" t="b">
        <f t="shared" si="537"/>
        <v>0</v>
      </c>
      <c r="AX153" s="624" t="str">
        <f>IF(COUNTA(E153:F153:H153)&lt;3,"",(IF(AH153=TRUE,AH$3,IF(AI153=TRUE,AI$3,IF(AJ153=TRUE,AJ$3,IF(AK153=TRUE,AK$3,IF(AL153=TRUE,AL$3,IF(AM153=TRUE,AM$3,IF(AN153=TRUE,AN$3,IF(AO153=TRUE,AO$3,IF(AP153=TRUE,AP$3,IF(AQ153=TRUE,AQ$3,IF(AR153=TRUE,AR$3,IF(AS153=TRUE,AS$3,IF(AT153=TRUE,AT$3,IF(AU153=TRUE,AU$3,IF(AV153=TRUE,AV$3,IF(AW153=TRUE,AW$3,"Aucune"))))))))))))))))))</f>
        <v>Aucune</v>
      </c>
      <c r="AY153" s="606" t="b">
        <f t="shared" si="543"/>
        <v>0</v>
      </c>
      <c r="AZ153" s="293" t="b">
        <f t="shared" si="544"/>
        <v>0</v>
      </c>
      <c r="BA153" s="293" t="b">
        <f t="shared" si="545"/>
        <v>0</v>
      </c>
      <c r="BB153" s="191" t="str">
        <f>IF(COUNTA(E153:F153:H153)&lt;3,"",(IF(AY153=TRUE,$AY$3,IF(AZ153=TRUE,$AZ$3,IF(BA153=TRUE,$BA$3,"Aucune action requise")))))</f>
        <v>Aucune action requise</v>
      </c>
      <c r="BC153" s="293" t="b">
        <f t="shared" si="546"/>
        <v>0</v>
      </c>
      <c r="BD153" s="293" t="b">
        <f t="shared" si="547"/>
        <v>0</v>
      </c>
      <c r="BE153" s="293" t="b">
        <f t="shared" si="548"/>
        <v>0</v>
      </c>
      <c r="BF153" s="293" t="b">
        <f t="shared" si="549"/>
        <v>0</v>
      </c>
      <c r="BG153" s="191" t="str">
        <f>IF(COUNTA(E153:F153:H153)&lt;3,"",(IF(BC153=TRUE,$BC$3,IF(BD153=TRUE,$BD$3,IF(BE153=TRUE,$BE$3,IF(BF153=TRUE,$BF$3,"Aucun"))))))</f>
        <v>Aucun</v>
      </c>
      <c r="BH153" s="192">
        <f t="shared" si="550"/>
        <v>0</v>
      </c>
      <c r="BI153" s="192">
        <f>'ODD 15'!AX15</f>
        <v>0</v>
      </c>
      <c r="BJ153" s="78"/>
      <c r="BK153" s="315"/>
      <c r="BL153" s="664">
        <f t="shared" si="551"/>
        <v>0</v>
      </c>
      <c r="BM153" s="665">
        <f t="shared" si="552"/>
        <v>0</v>
      </c>
      <c r="BR153" s="234">
        <f t="shared" si="553"/>
        <v>1</v>
      </c>
      <c r="BS153" s="234">
        <f t="shared" si="554"/>
        <v>0</v>
      </c>
      <c r="BT153" s="234">
        <f t="shared" si="555"/>
        <v>0</v>
      </c>
      <c r="BU153" s="234">
        <f t="shared" si="556"/>
        <v>0</v>
      </c>
      <c r="BV153" s="234">
        <f t="shared" si="557"/>
        <v>0</v>
      </c>
      <c r="BW153" s="234">
        <f t="shared" si="558"/>
        <v>0</v>
      </c>
      <c r="BX153" s="234">
        <f t="shared" si="559"/>
        <v>0</v>
      </c>
      <c r="BY153" s="234">
        <f t="shared" si="560"/>
        <v>0</v>
      </c>
    </row>
    <row r="154" spans="1:77" ht="114" customHeight="1">
      <c r="B154" s="263" t="s">
        <v>349</v>
      </c>
      <c r="C154" s="196" t="s">
        <v>350</v>
      </c>
      <c r="D154" s="600">
        <f>'ODD 15'!D16</f>
        <v>0</v>
      </c>
      <c r="E154" s="195">
        <f>'ODD 15'!E16</f>
        <v>0</v>
      </c>
      <c r="F154" s="132">
        <f>'ODD 15'!F16</f>
        <v>0</v>
      </c>
      <c r="G154" s="132">
        <f>'ODD 15'!G16</f>
        <v>0</v>
      </c>
      <c r="H154" s="133">
        <f>'ODD 15'!H16</f>
        <v>0</v>
      </c>
      <c r="I154" s="133">
        <f>'ODD 15'!I16</f>
        <v>0</v>
      </c>
      <c r="J154" s="249">
        <f t="shared" si="561"/>
        <v>0</v>
      </c>
      <c r="K154" s="250">
        <f t="shared" si="539"/>
        <v>0</v>
      </c>
      <c r="L154" s="250" t="b">
        <f t="shared" si="562"/>
        <v>0</v>
      </c>
      <c r="M154" s="250" t="b">
        <f t="shared" si="563"/>
        <v>0</v>
      </c>
      <c r="N154" s="250" t="b">
        <f t="shared" si="564"/>
        <v>0</v>
      </c>
      <c r="O154" s="250" t="b">
        <f t="shared" si="565"/>
        <v>0</v>
      </c>
      <c r="P154" s="250" t="b">
        <f t="shared" si="566"/>
        <v>0</v>
      </c>
      <c r="Q154" s="250" t="b">
        <f t="shared" si="567"/>
        <v>0</v>
      </c>
      <c r="R154" s="250" t="b">
        <f t="shared" si="568"/>
        <v>0</v>
      </c>
      <c r="S154" s="251">
        <f t="shared" si="540"/>
        <v>0</v>
      </c>
      <c r="T154" s="252">
        <f t="shared" si="541"/>
        <v>0</v>
      </c>
      <c r="U154" s="253">
        <f t="shared" si="542"/>
        <v>0</v>
      </c>
      <c r="V154" s="250" t="b">
        <f t="shared" si="569"/>
        <v>0</v>
      </c>
      <c r="W154" s="250" t="b">
        <f t="shared" si="570"/>
        <v>0</v>
      </c>
      <c r="X154" s="250" t="b">
        <f t="shared" si="571"/>
        <v>0</v>
      </c>
      <c r="Y154" s="250" t="b">
        <f t="shared" si="572"/>
        <v>0</v>
      </c>
      <c r="Z154" s="636" t="b">
        <f t="shared" si="573"/>
        <v>1</v>
      </c>
      <c r="AA154" s="641" t="str">
        <f>IF(COUNTA(E154:F154:H154)&lt;3,"",(IF(V154=TRUE,$V$3,IF(W154=TRUE,$W$3,IF(X154=TRUE,$X$3,IF(Y154=TRUE,$Y$3,"Non"))))))</f>
        <v>Non</v>
      </c>
      <c r="AB154" s="250" t="b">
        <f t="shared" si="574"/>
        <v>0</v>
      </c>
      <c r="AC154" s="250" t="b">
        <f t="shared" si="575"/>
        <v>0</v>
      </c>
      <c r="AD154" s="250" t="b">
        <f t="shared" si="576"/>
        <v>0</v>
      </c>
      <c r="AE154" s="250" t="b">
        <f t="shared" si="577"/>
        <v>0</v>
      </c>
      <c r="AF154" s="250" t="b">
        <f t="shared" si="578"/>
        <v>0</v>
      </c>
      <c r="AG154" s="134" t="str">
        <f>IF(COUNTA(E154:F154:H154)&lt;3,"",(IF(AB154=TRUE,$AB$3,IF(AC154=TRUE,$AC$3,IF(AD154=TRUE,$AD$3,IF(AE154=TRUE,$AE$3,IF(AF154=TRUE,$AF$3,"Aucune")))))))</f>
        <v>Aucune</v>
      </c>
      <c r="AH154" s="276" t="b">
        <f t="shared" si="522"/>
        <v>0</v>
      </c>
      <c r="AI154" s="276" t="b">
        <f t="shared" si="523"/>
        <v>0</v>
      </c>
      <c r="AJ154" s="276" t="b">
        <f t="shared" si="524"/>
        <v>0</v>
      </c>
      <c r="AK154" s="276" t="b">
        <f t="shared" si="525"/>
        <v>0</v>
      </c>
      <c r="AL154" s="276" t="b">
        <f t="shared" si="526"/>
        <v>0</v>
      </c>
      <c r="AM154" s="276" t="b">
        <f t="shared" si="527"/>
        <v>0</v>
      </c>
      <c r="AN154" s="276" t="b">
        <f t="shared" si="528"/>
        <v>0</v>
      </c>
      <c r="AO154" s="276" t="b">
        <f t="shared" si="529"/>
        <v>0</v>
      </c>
      <c r="AP154" s="276" t="b">
        <f t="shared" si="530"/>
        <v>0</v>
      </c>
      <c r="AQ154" s="276" t="b">
        <f t="shared" si="531"/>
        <v>0</v>
      </c>
      <c r="AR154" s="276" t="b">
        <f t="shared" si="532"/>
        <v>0</v>
      </c>
      <c r="AS154" s="276" t="b">
        <f t="shared" si="533"/>
        <v>0</v>
      </c>
      <c r="AT154" s="276" t="b">
        <f t="shared" si="534"/>
        <v>0</v>
      </c>
      <c r="AU154" s="276" t="b">
        <f t="shared" si="535"/>
        <v>0</v>
      </c>
      <c r="AV154" s="276" t="b">
        <f t="shared" si="536"/>
        <v>0</v>
      </c>
      <c r="AW154" s="276" t="b">
        <f t="shared" si="537"/>
        <v>0</v>
      </c>
      <c r="AX154" s="566" t="str">
        <f>IF(COUNTA(E154:F154:H154)&lt;3,"",(IF(AH154=TRUE,AH$3,IF(AI154=TRUE,AI$3,IF(AJ154=TRUE,AJ$3,IF(AK154=TRUE,AK$3,IF(AL154=TRUE,AL$3,IF(AM154=TRUE,AM$3,IF(AN154=TRUE,AN$3,IF(AO154=TRUE,AO$3,IF(AP154=TRUE,AP$3,IF(AQ154=TRUE,AQ$3,IF(AR154=TRUE,AR$3,IF(AS154=TRUE,AS$3,IF(AT154=TRUE,AT$3,IF(AU154=TRUE,AU$3,IF(AV154=TRUE,AV$3,IF(AW154=TRUE,AW$3,"Aucune"))))))))))))))))))</f>
        <v>Aucune</v>
      </c>
      <c r="AY154" s="563" t="b">
        <f t="shared" si="543"/>
        <v>0</v>
      </c>
      <c r="AZ154" s="250" t="b">
        <f t="shared" si="544"/>
        <v>0</v>
      </c>
      <c r="BA154" s="250" t="b">
        <f t="shared" si="545"/>
        <v>0</v>
      </c>
      <c r="BB154" s="134" t="str">
        <f>IF(COUNTA(E154:F154:H154)&lt;3,"",(IF(AY154=TRUE,$AY$3,IF(AZ154=TRUE,$AZ$3,IF(BA154=TRUE,$BA$3,"Aucune action requise")))))</f>
        <v>Aucune action requise</v>
      </c>
      <c r="BC154" s="250" t="b">
        <f t="shared" si="546"/>
        <v>0</v>
      </c>
      <c r="BD154" s="250" t="b">
        <f t="shared" si="547"/>
        <v>0</v>
      </c>
      <c r="BE154" s="250" t="b">
        <f t="shared" si="548"/>
        <v>0</v>
      </c>
      <c r="BF154" s="250" t="b">
        <f t="shared" si="549"/>
        <v>0</v>
      </c>
      <c r="BG154" s="134" t="str">
        <f>IF(COUNTA(E154:F154:H154)&lt;3,"",(IF(BC154=TRUE,$BC$3,IF(BD154=TRUE,$BD$3,IF(BE154=TRUE,$BE$3,IF(BF154=TRUE,$BF$3,"Aucun"))))))</f>
        <v>Aucun</v>
      </c>
      <c r="BH154" s="135">
        <f t="shared" si="550"/>
        <v>0</v>
      </c>
      <c r="BI154" s="135">
        <f>'ODD 15'!AX16</f>
        <v>0</v>
      </c>
      <c r="BJ154" s="36"/>
      <c r="BK154" s="308"/>
      <c r="BL154" s="666">
        <f t="shared" si="551"/>
        <v>0</v>
      </c>
      <c r="BM154" s="667">
        <f t="shared" si="552"/>
        <v>0</v>
      </c>
      <c r="BR154" s="234">
        <f t="shared" si="553"/>
        <v>1</v>
      </c>
      <c r="BS154" s="234">
        <f t="shared" si="554"/>
        <v>0</v>
      </c>
      <c r="BT154" s="234">
        <f t="shared" si="555"/>
        <v>0</v>
      </c>
      <c r="BU154" s="234">
        <f t="shared" si="556"/>
        <v>0</v>
      </c>
      <c r="BV154" s="234">
        <f t="shared" si="557"/>
        <v>0</v>
      </c>
      <c r="BW154" s="234">
        <f t="shared" si="558"/>
        <v>0</v>
      </c>
      <c r="BX154" s="234">
        <f t="shared" si="559"/>
        <v>0</v>
      </c>
      <c r="BY154" s="234">
        <f t="shared" si="560"/>
        <v>0</v>
      </c>
    </row>
    <row r="155" spans="1:77" ht="114" customHeight="1">
      <c r="B155" s="261" t="s">
        <v>351</v>
      </c>
      <c r="C155" s="159" t="s">
        <v>352</v>
      </c>
      <c r="D155" s="594">
        <f>'ODD 15'!D17</f>
        <v>0</v>
      </c>
      <c r="E155" s="172">
        <f>'ODD 15'!E17</f>
        <v>0</v>
      </c>
      <c r="F155" s="119">
        <f>'ODD 15'!F17</f>
        <v>0</v>
      </c>
      <c r="G155" s="119">
        <f>'ODD 15'!G17</f>
        <v>0</v>
      </c>
      <c r="H155" s="120">
        <f>'ODD 15'!H17</f>
        <v>0</v>
      </c>
      <c r="I155" s="120">
        <f>'ODD 15'!I17</f>
        <v>0</v>
      </c>
      <c r="J155" s="236">
        <f t="shared" si="561"/>
        <v>0</v>
      </c>
      <c r="K155" s="237">
        <f t="shared" si="539"/>
        <v>0</v>
      </c>
      <c r="L155" s="237" t="b">
        <f t="shared" si="562"/>
        <v>0</v>
      </c>
      <c r="M155" s="237" t="b">
        <f t="shared" si="563"/>
        <v>0</v>
      </c>
      <c r="N155" s="237" t="b">
        <f t="shared" si="564"/>
        <v>0</v>
      </c>
      <c r="O155" s="237" t="b">
        <f t="shared" si="565"/>
        <v>0</v>
      </c>
      <c r="P155" s="237" t="b">
        <f t="shared" si="566"/>
        <v>0</v>
      </c>
      <c r="Q155" s="237" t="b">
        <f t="shared" si="567"/>
        <v>0</v>
      </c>
      <c r="R155" s="237" t="b">
        <f t="shared" si="568"/>
        <v>0</v>
      </c>
      <c r="S155" s="238">
        <f t="shared" si="540"/>
        <v>0</v>
      </c>
      <c r="T155" s="239">
        <f t="shared" si="541"/>
        <v>0</v>
      </c>
      <c r="U155" s="240">
        <f t="shared" si="542"/>
        <v>0</v>
      </c>
      <c r="V155" s="237" t="b">
        <f t="shared" si="569"/>
        <v>0</v>
      </c>
      <c r="W155" s="237" t="b">
        <f t="shared" si="570"/>
        <v>0</v>
      </c>
      <c r="X155" s="237" t="b">
        <f t="shared" si="571"/>
        <v>0</v>
      </c>
      <c r="Y155" s="237" t="b">
        <f t="shared" si="572"/>
        <v>0</v>
      </c>
      <c r="Z155" s="634" t="b">
        <f t="shared" si="573"/>
        <v>1</v>
      </c>
      <c r="AA155" s="639" t="str">
        <f>IF(COUNTA(E155:F155:H155)&lt;3,"",(IF(V155=TRUE,$V$3,IF(W155=TRUE,$W$3,IF(X155=TRUE,$X$3,IF(Y155=TRUE,$Y$3,"Non"))))))</f>
        <v>Non</v>
      </c>
      <c r="AB155" s="237" t="b">
        <f t="shared" si="574"/>
        <v>0</v>
      </c>
      <c r="AC155" s="237" t="b">
        <f t="shared" si="575"/>
        <v>0</v>
      </c>
      <c r="AD155" s="237" t="b">
        <f t="shared" si="576"/>
        <v>0</v>
      </c>
      <c r="AE155" s="237" t="b">
        <f t="shared" si="577"/>
        <v>0</v>
      </c>
      <c r="AF155" s="237" t="b">
        <f t="shared" si="578"/>
        <v>0</v>
      </c>
      <c r="AG155" s="121" t="str">
        <f>IF(COUNTA(E155:F155:H155)&lt;3,"",(IF(AB155=TRUE,$AB$3,IF(AC155=TRUE,$AC$3,IF(AD155=TRUE,$AD$3,IF(AE155=TRUE,$AE$3,IF(AF155=TRUE,$AF$3,"Aucune")))))))</f>
        <v>Aucune</v>
      </c>
      <c r="AH155" s="237" t="b">
        <f t="shared" si="522"/>
        <v>0</v>
      </c>
      <c r="AI155" s="237" t="b">
        <f t="shared" si="523"/>
        <v>0</v>
      </c>
      <c r="AJ155" s="237" t="b">
        <f t="shared" si="524"/>
        <v>0</v>
      </c>
      <c r="AK155" s="237" t="b">
        <f t="shared" si="525"/>
        <v>0</v>
      </c>
      <c r="AL155" s="237" t="b">
        <f t="shared" si="526"/>
        <v>0</v>
      </c>
      <c r="AM155" s="237" t="b">
        <f t="shared" si="527"/>
        <v>0</v>
      </c>
      <c r="AN155" s="237" t="b">
        <f t="shared" si="528"/>
        <v>0</v>
      </c>
      <c r="AO155" s="237" t="b">
        <f t="shared" si="529"/>
        <v>0</v>
      </c>
      <c r="AP155" s="237" t="b">
        <f t="shared" si="530"/>
        <v>0</v>
      </c>
      <c r="AQ155" s="237" t="b">
        <f t="shared" si="531"/>
        <v>0</v>
      </c>
      <c r="AR155" s="237" t="b">
        <f t="shared" si="532"/>
        <v>0</v>
      </c>
      <c r="AS155" s="237" t="b">
        <f t="shared" si="533"/>
        <v>0</v>
      </c>
      <c r="AT155" s="237" t="b">
        <f t="shared" si="534"/>
        <v>0</v>
      </c>
      <c r="AU155" s="237" t="b">
        <f t="shared" si="535"/>
        <v>0</v>
      </c>
      <c r="AV155" s="237" t="b">
        <f t="shared" si="536"/>
        <v>0</v>
      </c>
      <c r="AW155" s="237" t="b">
        <f t="shared" si="537"/>
        <v>0</v>
      </c>
      <c r="AX155" s="623" t="str">
        <f>IF(COUNTA(E155:F155:H155)&lt;3,"",(IF(AH155=TRUE,AH$3,IF(AI155=TRUE,AI$3,IF(AJ155=TRUE,AJ$3,IF(AK155=TRUE,AK$3,IF(AL155=TRUE,AL$3,IF(AM155=TRUE,AM$3,IF(AN155=TRUE,AN$3,IF(AO155=TRUE,AO$3,IF(AP155=TRUE,AP$3,IF(AQ155=TRUE,AQ$3,IF(AR155=TRUE,AR$3,IF(AS155=TRUE,AS$3,IF(AT155=TRUE,AT$3,IF(AU155=TRUE,AU$3,IF(AV155=TRUE,AV$3,IF(AW155=TRUE,AW$3,"Aucune"))))))))))))))))))</f>
        <v>Aucune</v>
      </c>
      <c r="AY155" s="551" t="b">
        <f t="shared" si="543"/>
        <v>0</v>
      </c>
      <c r="AZ155" s="237" t="b">
        <f t="shared" si="544"/>
        <v>0</v>
      </c>
      <c r="BA155" s="237" t="b">
        <f t="shared" si="545"/>
        <v>0</v>
      </c>
      <c r="BB155" s="121" t="str">
        <f>IF(COUNTA(E155:F155:H155)&lt;3,"",(IF(AY155=TRUE,$AY$3,IF(AZ155=TRUE,$AZ$3,IF(BA155=TRUE,$BA$3,"Aucune action requise")))))</f>
        <v>Aucune action requise</v>
      </c>
      <c r="BC155" s="237" t="b">
        <f t="shared" si="546"/>
        <v>0</v>
      </c>
      <c r="BD155" s="237" t="b">
        <f t="shared" si="547"/>
        <v>0</v>
      </c>
      <c r="BE155" s="237" t="b">
        <f t="shared" si="548"/>
        <v>0</v>
      </c>
      <c r="BF155" s="237" t="b">
        <f t="shared" si="549"/>
        <v>0</v>
      </c>
      <c r="BG155" s="121" t="str">
        <f>IF(COUNTA(E155:F155:H155)&lt;3,"",(IF(BC155=TRUE,$BC$3,IF(BD155=TRUE,$BD$3,IF(BE155=TRUE,$BE$3,IF(BF155=TRUE,$BF$3,"Aucun"))))))</f>
        <v>Aucun</v>
      </c>
      <c r="BH155" s="122">
        <f t="shared" si="550"/>
        <v>0</v>
      </c>
      <c r="BI155" s="122">
        <f>'ODD 15'!AX17</f>
        <v>0</v>
      </c>
      <c r="BJ155" s="34"/>
      <c r="BK155" s="306"/>
      <c r="BL155" s="662">
        <f t="shared" si="551"/>
        <v>0</v>
      </c>
      <c r="BM155" s="663">
        <f t="shared" si="552"/>
        <v>0</v>
      </c>
      <c r="BR155" s="234">
        <f t="shared" si="553"/>
        <v>1</v>
      </c>
      <c r="BS155" s="234">
        <f t="shared" si="554"/>
        <v>0</v>
      </c>
      <c r="BT155" s="234">
        <f t="shared" si="555"/>
        <v>0</v>
      </c>
      <c r="BU155" s="234">
        <f t="shared" si="556"/>
        <v>0</v>
      </c>
      <c r="BV155" s="234">
        <f t="shared" si="557"/>
        <v>0</v>
      </c>
      <c r="BW155" s="234">
        <f t="shared" si="558"/>
        <v>0</v>
      </c>
      <c r="BX155" s="234">
        <f t="shared" si="559"/>
        <v>0</v>
      </c>
      <c r="BY155" s="234">
        <f t="shared" si="560"/>
        <v>0</v>
      </c>
    </row>
    <row r="156" spans="1:77" ht="114" customHeight="1" thickBot="1">
      <c r="B156" s="262" t="s">
        <v>353</v>
      </c>
      <c r="C156" s="332" t="s">
        <v>354</v>
      </c>
      <c r="D156" s="582">
        <f>'ODD 15'!D18</f>
        <v>0</v>
      </c>
      <c r="E156" s="183">
        <f>'ODD 15'!E18</f>
        <v>0</v>
      </c>
      <c r="F156" s="148">
        <f>'ODD 15'!F18</f>
        <v>0</v>
      </c>
      <c r="G156" s="148">
        <f>'ODD 15'!G18</f>
        <v>0</v>
      </c>
      <c r="H156" s="149">
        <f>'ODD 15'!H18</f>
        <v>0</v>
      </c>
      <c r="I156" s="149">
        <f>'ODD 15'!I18</f>
        <v>0</v>
      </c>
      <c r="J156" s="269">
        <f t="shared" si="561"/>
        <v>0</v>
      </c>
      <c r="K156" s="270">
        <f t="shared" si="539"/>
        <v>0</v>
      </c>
      <c r="L156" s="270" t="b">
        <f t="shared" si="562"/>
        <v>0</v>
      </c>
      <c r="M156" s="270" t="b">
        <f t="shared" si="563"/>
        <v>0</v>
      </c>
      <c r="N156" s="270" t="b">
        <f t="shared" si="564"/>
        <v>0</v>
      </c>
      <c r="O156" s="270" t="b">
        <f t="shared" si="565"/>
        <v>0</v>
      </c>
      <c r="P156" s="270" t="b">
        <f t="shared" si="566"/>
        <v>0</v>
      </c>
      <c r="Q156" s="270" t="b">
        <f t="shared" si="567"/>
        <v>0</v>
      </c>
      <c r="R156" s="270" t="b">
        <f t="shared" si="568"/>
        <v>0</v>
      </c>
      <c r="S156" s="271">
        <f t="shared" si="540"/>
        <v>0</v>
      </c>
      <c r="T156" s="272">
        <f t="shared" si="541"/>
        <v>0</v>
      </c>
      <c r="U156" s="273">
        <f t="shared" si="542"/>
        <v>0</v>
      </c>
      <c r="V156" s="270" t="b">
        <f t="shared" si="569"/>
        <v>0</v>
      </c>
      <c r="W156" s="270" t="b">
        <f t="shared" si="570"/>
        <v>0</v>
      </c>
      <c r="X156" s="270" t="b">
        <f t="shared" si="571"/>
        <v>0</v>
      </c>
      <c r="Y156" s="270" t="b">
        <f t="shared" si="572"/>
        <v>0</v>
      </c>
      <c r="Z156" s="637" t="b">
        <f t="shared" si="573"/>
        <v>1</v>
      </c>
      <c r="AA156" s="642" t="str">
        <f>IF(COUNTA(E156:F156:H156)&lt;3,"",(IF(V156=TRUE,$V$3,IF(W156=TRUE,$W$3,IF(X156=TRUE,$X$3,IF(Y156=TRUE,$Y$3,"Non"))))))</f>
        <v>Non</v>
      </c>
      <c r="AB156" s="270" t="b">
        <f t="shared" si="574"/>
        <v>0</v>
      </c>
      <c r="AC156" s="270" t="b">
        <f t="shared" si="575"/>
        <v>0</v>
      </c>
      <c r="AD156" s="270" t="b">
        <f t="shared" si="576"/>
        <v>0</v>
      </c>
      <c r="AE156" s="270" t="b">
        <f t="shared" si="577"/>
        <v>0</v>
      </c>
      <c r="AF156" s="270" t="b">
        <f t="shared" si="578"/>
        <v>0</v>
      </c>
      <c r="AG156" s="150" t="str">
        <f>IF(COUNTA(E156:F156:H156)&lt;3,"",(IF(AB156=TRUE,$AB$3,IF(AC156=TRUE,$AC$3,IF(AD156=TRUE,$AD$3,IF(AE156=TRUE,$AE$3,IF(AF156=TRUE,$AF$3,"Aucune")))))))</f>
        <v>Aucune</v>
      </c>
      <c r="AH156" s="293" t="b">
        <f t="shared" si="522"/>
        <v>0</v>
      </c>
      <c r="AI156" s="293" t="b">
        <f t="shared" si="523"/>
        <v>0</v>
      </c>
      <c r="AJ156" s="293" t="b">
        <f t="shared" si="524"/>
        <v>0</v>
      </c>
      <c r="AK156" s="293" t="b">
        <f t="shared" si="525"/>
        <v>0</v>
      </c>
      <c r="AL156" s="293" t="b">
        <f t="shared" si="526"/>
        <v>0</v>
      </c>
      <c r="AM156" s="293" t="b">
        <f t="shared" si="527"/>
        <v>0</v>
      </c>
      <c r="AN156" s="293" t="b">
        <f t="shared" si="528"/>
        <v>0</v>
      </c>
      <c r="AO156" s="293" t="b">
        <f t="shared" si="529"/>
        <v>0</v>
      </c>
      <c r="AP156" s="293" t="b">
        <f t="shared" si="530"/>
        <v>0</v>
      </c>
      <c r="AQ156" s="293" t="b">
        <f t="shared" si="531"/>
        <v>0</v>
      </c>
      <c r="AR156" s="293" t="b">
        <f t="shared" si="532"/>
        <v>0</v>
      </c>
      <c r="AS156" s="293" t="b">
        <f t="shared" si="533"/>
        <v>0</v>
      </c>
      <c r="AT156" s="293" t="b">
        <f t="shared" si="534"/>
        <v>0</v>
      </c>
      <c r="AU156" s="293" t="b">
        <f t="shared" si="535"/>
        <v>0</v>
      </c>
      <c r="AV156" s="293" t="b">
        <f t="shared" si="536"/>
        <v>0</v>
      </c>
      <c r="AW156" s="293" t="b">
        <f t="shared" si="537"/>
        <v>0</v>
      </c>
      <c r="AX156" s="588" t="str">
        <f>IF(COUNTA(E156:F156:H156)&lt;3,"",(IF(AH156=TRUE,AH$3,IF(AI156=TRUE,AI$3,IF(AJ156=TRUE,AJ$3,IF(AK156=TRUE,AK$3,IF(AL156=TRUE,AL$3,IF(AM156=TRUE,AM$3,IF(AN156=TRUE,AN$3,IF(AO156=TRUE,AO$3,IF(AP156=TRUE,AP$3,IF(AQ156=TRUE,AQ$3,IF(AR156=TRUE,AR$3,IF(AS156=TRUE,AS$3,IF(AT156=TRUE,AT$3,IF(AU156=TRUE,AU$3,IF(AV156=TRUE,AV$3,IF(AW156=TRUE,AW$3,"Aucune"))))))))))))))))))</f>
        <v>Aucune</v>
      </c>
      <c r="AY156" s="562" t="b">
        <f t="shared" si="543"/>
        <v>0</v>
      </c>
      <c r="AZ156" s="256" t="b">
        <f t="shared" si="544"/>
        <v>0</v>
      </c>
      <c r="BA156" s="256" t="b">
        <f t="shared" si="545"/>
        <v>0</v>
      </c>
      <c r="BB156" s="140" t="str">
        <f>IF(COUNTA(E156:F156:H156)&lt;3,"",(IF(AY156=TRUE,$AY$3,IF(AZ156=TRUE,$AZ$3,IF(BA156=TRUE,$BA$3,"Aucune action requise")))))</f>
        <v>Aucune action requise</v>
      </c>
      <c r="BC156" s="256" t="b">
        <f t="shared" si="546"/>
        <v>0</v>
      </c>
      <c r="BD156" s="256" t="b">
        <f t="shared" si="547"/>
        <v>0</v>
      </c>
      <c r="BE156" s="256" t="b">
        <f t="shared" si="548"/>
        <v>0</v>
      </c>
      <c r="BF156" s="256" t="b">
        <f t="shared" si="549"/>
        <v>0</v>
      </c>
      <c r="BG156" s="140" t="str">
        <f>IF(COUNTA(E156:F156:H156)&lt;3,"",(IF(BC156=TRUE,$BC$3,IF(BD156=TRUE,$BD$3,IF(BE156=TRUE,$BE$3,IF(BF156=TRUE,$BF$3,"Aucun"))))))</f>
        <v>Aucun</v>
      </c>
      <c r="BH156" s="141">
        <f t="shared" si="550"/>
        <v>0</v>
      </c>
      <c r="BI156" s="141">
        <f>'ODD 15'!AX18</f>
        <v>0</v>
      </c>
      <c r="BJ156" s="35"/>
      <c r="BK156" s="309"/>
      <c r="BL156" s="668">
        <f t="shared" si="551"/>
        <v>0</v>
      </c>
      <c r="BM156" s="669">
        <f t="shared" si="552"/>
        <v>0</v>
      </c>
      <c r="BR156" s="234">
        <f t="shared" si="553"/>
        <v>1</v>
      </c>
      <c r="BS156" s="234">
        <f t="shared" si="554"/>
        <v>0</v>
      </c>
      <c r="BT156" s="234">
        <f t="shared" si="555"/>
        <v>0</v>
      </c>
      <c r="BU156" s="234">
        <f t="shared" si="556"/>
        <v>0</v>
      </c>
      <c r="BV156" s="234">
        <f t="shared" si="557"/>
        <v>0</v>
      </c>
      <c r="BW156" s="234">
        <f t="shared" si="558"/>
        <v>0</v>
      </c>
      <c r="BX156" s="234">
        <f t="shared" si="559"/>
        <v>0</v>
      </c>
      <c r="BY156" s="234">
        <f t="shared" si="560"/>
        <v>0</v>
      </c>
    </row>
    <row r="157" spans="1:77" s="224" customFormat="1" ht="30.75" customHeight="1" thickBot="1">
      <c r="A157" s="223"/>
      <c r="B157" s="770" t="str">
        <f>'ODD 16'!B2:C2</f>
        <v xml:space="preserve">ODD 16  -   Promouvoir l’avènement de sociétés pacifiques et ouvertes aux fins du développement durable, assurer l’accès de tous à la justice et mettre en place, à tous les niveaux, des institutions efficaces, responsables et ouvertes </v>
      </c>
      <c r="C157" s="771"/>
      <c r="D157" s="771"/>
      <c r="E157" s="771"/>
      <c r="F157" s="771"/>
      <c r="G157" s="771"/>
      <c r="H157" s="771"/>
      <c r="I157" s="771"/>
      <c r="J157" s="771"/>
      <c r="K157" s="771"/>
      <c r="L157" s="771"/>
      <c r="M157" s="771"/>
      <c r="N157" s="771"/>
      <c r="O157" s="771"/>
      <c r="P157" s="771"/>
      <c r="Q157" s="771"/>
      <c r="R157" s="771"/>
      <c r="S157" s="771"/>
      <c r="T157" s="771"/>
      <c r="U157" s="771"/>
      <c r="V157" s="771"/>
      <c r="W157" s="771"/>
      <c r="X157" s="771"/>
      <c r="Y157" s="771"/>
      <c r="Z157" s="771"/>
      <c r="AA157" s="792"/>
      <c r="AB157" s="792"/>
      <c r="AC157" s="792"/>
      <c r="AD157" s="792"/>
      <c r="AE157" s="792"/>
      <c r="AF157" s="792"/>
      <c r="AG157" s="792"/>
      <c r="AH157" s="792"/>
      <c r="AI157" s="792"/>
      <c r="AJ157" s="792"/>
      <c r="AK157" s="792"/>
      <c r="AL157" s="792"/>
      <c r="AM157" s="792"/>
      <c r="AN157" s="792"/>
      <c r="AO157" s="792"/>
      <c r="AP157" s="792"/>
      <c r="AQ157" s="792"/>
      <c r="AR157" s="792"/>
      <c r="AS157" s="792"/>
      <c r="AT157" s="792"/>
      <c r="AU157" s="792"/>
      <c r="AV157" s="792"/>
      <c r="AW157" s="792"/>
      <c r="AX157" s="792"/>
      <c r="AY157" s="771"/>
      <c r="AZ157" s="771"/>
      <c r="BA157" s="771"/>
      <c r="BB157" s="771"/>
      <c r="BC157" s="771"/>
      <c r="BD157" s="771"/>
      <c r="BE157" s="771"/>
      <c r="BF157" s="771"/>
      <c r="BG157" s="771"/>
      <c r="BH157" s="771"/>
      <c r="BI157" s="771"/>
      <c r="BJ157" s="771"/>
      <c r="BK157" s="771"/>
      <c r="BL157" s="771"/>
      <c r="BM157" s="774"/>
      <c r="BO157" s="224" t="str">
        <f>B157</f>
        <v xml:space="preserve">ODD 16  -   Promouvoir l’avènement de sociétés pacifiques et ouvertes aux fins du développement durable, assurer l’accès de tous à la justice et mettre en place, à tous les niveaux, des institutions efficaces, responsables et ouvertes </v>
      </c>
      <c r="BP157" s="224">
        <v>12</v>
      </c>
      <c r="BQ157" s="224">
        <f>BP157-BR157</f>
        <v>0</v>
      </c>
      <c r="BR157" s="225">
        <f>SUM(BR158:BR169)</f>
        <v>12</v>
      </c>
      <c r="BS157" s="225">
        <f t="shared" ref="BS157:BY157" si="579">SUM(BS158:BS169)</f>
        <v>0</v>
      </c>
      <c r="BT157" s="225">
        <f t="shared" si="579"/>
        <v>0</v>
      </c>
      <c r="BU157" s="225">
        <f t="shared" si="579"/>
        <v>0</v>
      </c>
      <c r="BV157" s="225">
        <f t="shared" si="579"/>
        <v>0</v>
      </c>
      <c r="BW157" s="225">
        <f t="shared" si="579"/>
        <v>0</v>
      </c>
      <c r="BX157" s="225">
        <f t="shared" si="579"/>
        <v>0</v>
      </c>
      <c r="BY157" s="225">
        <f t="shared" si="579"/>
        <v>0</v>
      </c>
    </row>
    <row r="158" spans="1:77" s="233" customFormat="1" ht="114" customHeight="1">
      <c r="A158" s="226"/>
      <c r="B158" s="260" t="s">
        <v>357</v>
      </c>
      <c r="C158" s="194" t="s">
        <v>358</v>
      </c>
      <c r="D158" s="593">
        <f>'ODD 16'!D7</f>
        <v>0</v>
      </c>
      <c r="E158" s="170">
        <f>'ODD 16'!E7</f>
        <v>0</v>
      </c>
      <c r="F158" s="154">
        <f>'ODD 16'!F7</f>
        <v>0</v>
      </c>
      <c r="G158" s="154">
        <f>'ODD 16'!G7</f>
        <v>0</v>
      </c>
      <c r="H158" s="155">
        <f>'ODD 16'!H7</f>
        <v>0</v>
      </c>
      <c r="I158" s="155">
        <f>'ODD 16'!I7</f>
        <v>0</v>
      </c>
      <c r="J158" s="275">
        <f>S158</f>
        <v>0</v>
      </c>
      <c r="K158" s="276">
        <f t="shared" ref="K158:K169" si="580">E158*10+F158</f>
        <v>0</v>
      </c>
      <c r="L158" s="276" t="b">
        <f>OR(K158=31)</f>
        <v>0</v>
      </c>
      <c r="M158" s="276" t="b">
        <f>OR(K158=21,K158=32)</f>
        <v>0</v>
      </c>
      <c r="N158" s="276" t="b">
        <f>OR(K158=22,K158=33)</f>
        <v>0</v>
      </c>
      <c r="O158" s="276" t="b">
        <f>OR(K158=11,K158=12)</f>
        <v>0</v>
      </c>
      <c r="P158" s="276" t="b">
        <f>OR(K158=23,K158=34)</f>
        <v>0</v>
      </c>
      <c r="Q158" s="276" t="b">
        <f>OR(K158=13,K158=14,K158=24)</f>
        <v>0</v>
      </c>
      <c r="R158" s="276" t="b">
        <f>OR(K158=1,K158=2,K158=3,K158=4)</f>
        <v>0</v>
      </c>
      <c r="S158" s="277">
        <f t="shared" ref="S158:S169" si="581">IF(COUNTA(E158:F158)&lt;2,"",(IF(L158=TRUE,$L$3,IF(M158=TRUE,$M$3,IF(N158=TRUE,$N$3,IF(O158=TRUE,$O$3,IF(P158=TRUE,$P$3,IF(Q158=TRUE,$Q$3,IF(R158=TRUE,$R$3,0)))))))))</f>
        <v>0</v>
      </c>
      <c r="T158" s="278">
        <f t="shared" ref="T158:T169" si="582">IF(COUNTA(E158:F158)&lt;2,"",(IF(L158=TRUE,6,IF(M158=TRUE,5,IF(N158=TRUE,4,IF(O158=TRUE,3,IF(P158=TRUE,2,IF(Q158=TRUE,1,IF(R158=TRUE,0,0)))))))))</f>
        <v>0</v>
      </c>
      <c r="U158" s="279">
        <f t="shared" ref="U158:U169" si="583">T158*10+H158</f>
        <v>0</v>
      </c>
      <c r="V158" s="276" t="b">
        <f>OR(U158=61,U158=62,U158=63)</f>
        <v>0</v>
      </c>
      <c r="W158" s="276" t="b">
        <f>OR(U158=51,U158=52)</f>
        <v>0</v>
      </c>
      <c r="X158" s="276" t="b">
        <f>OR(U158=31,U158=41,U158=42,U158=53)</f>
        <v>0</v>
      </c>
      <c r="Y158" s="276" t="b">
        <f>OR(U158=21,U158=32)</f>
        <v>0</v>
      </c>
      <c r="Z158" s="633" t="b">
        <f>AND(V158=FALSE,W158=FALSE,X158=FALSE,Y158=FALSE)</f>
        <v>1</v>
      </c>
      <c r="AA158" s="638" t="str">
        <f>IF(COUNTA(E158:F158:H158)&lt;3,"",(IF(V158=TRUE,$V$3,IF(W158=TRUE,$W$3,IF(X158=TRUE,$X$3,IF(Y158=TRUE,$Y$3,"Non"))))))</f>
        <v>Non</v>
      </c>
      <c r="AB158" s="276" t="b">
        <f>OR(U158=61,U158=62,U158=51,U158=52)</f>
        <v>0</v>
      </c>
      <c r="AC158" s="276" t="b">
        <f>OR(U158=41,U158=42)</f>
        <v>0</v>
      </c>
      <c r="AD158" s="276" t="b">
        <f>OR(U158=31,U158=32,U158=63,U158=64,U158=53,U158=54,)</f>
        <v>0</v>
      </c>
      <c r="AE158" s="276" t="b">
        <f>OR(U158=21,U158=22,)</f>
        <v>0</v>
      </c>
      <c r="AF158" s="276" t="b">
        <f>OR(U158=11,U158=12,U158=13,U158=23,)</f>
        <v>0</v>
      </c>
      <c r="AG158" s="156" t="str">
        <f>IF(COUNTA(E158:F158:H158)&lt;3,"",(IF(AB158=TRUE,$AB$3,IF(AC158=TRUE,$AC$3,IF(AD158=TRUE,$AD$3,IF(AE158=TRUE,$AE$3,IF(AF158=TRUE,$AF$3,"Aucune")))))))</f>
        <v>Aucune</v>
      </c>
      <c r="AH158" s="276" t="b">
        <f t="shared" si="522"/>
        <v>0</v>
      </c>
      <c r="AI158" s="276" t="b">
        <f t="shared" si="523"/>
        <v>0</v>
      </c>
      <c r="AJ158" s="276" t="b">
        <f t="shared" si="524"/>
        <v>0</v>
      </c>
      <c r="AK158" s="276" t="b">
        <f t="shared" si="525"/>
        <v>0</v>
      </c>
      <c r="AL158" s="276" t="b">
        <f t="shared" si="526"/>
        <v>0</v>
      </c>
      <c r="AM158" s="276" t="b">
        <f t="shared" si="527"/>
        <v>0</v>
      </c>
      <c r="AN158" s="276" t="b">
        <f t="shared" si="528"/>
        <v>0</v>
      </c>
      <c r="AO158" s="276" t="b">
        <f t="shared" si="529"/>
        <v>0</v>
      </c>
      <c r="AP158" s="276" t="b">
        <f t="shared" si="530"/>
        <v>0</v>
      </c>
      <c r="AQ158" s="276" t="b">
        <f t="shared" si="531"/>
        <v>0</v>
      </c>
      <c r="AR158" s="276" t="b">
        <f t="shared" si="532"/>
        <v>0</v>
      </c>
      <c r="AS158" s="276" t="b">
        <f t="shared" si="533"/>
        <v>0</v>
      </c>
      <c r="AT158" s="276" t="b">
        <f t="shared" si="534"/>
        <v>0</v>
      </c>
      <c r="AU158" s="276" t="b">
        <f t="shared" si="535"/>
        <v>0</v>
      </c>
      <c r="AV158" s="276" t="b">
        <f t="shared" si="536"/>
        <v>0</v>
      </c>
      <c r="AW158" s="276" t="b">
        <f t="shared" si="537"/>
        <v>0</v>
      </c>
      <c r="AX158" s="622" t="str">
        <f>IF(COUNTA(E158:F158:H158)&lt;3,"",(IF(AH158=TRUE,AH$3,IF(AI158=TRUE,AI$3,IF(AJ158=TRUE,AJ$3,IF(AK158=TRUE,AK$3,IF(AL158=TRUE,AL$3,IF(AM158=TRUE,AM$3,IF(AN158=TRUE,AN$3,IF(AO158=TRUE,AO$3,IF(AP158=TRUE,AP$3,IF(AQ158=TRUE,AQ$3,IF(AR158=TRUE,AR$3,IF(AS158=TRUE,AS$3,IF(AT158=TRUE,AT$3,IF(AU158=TRUE,AU$3,IF(AV158=TRUE,AV$3,IF(AW158=TRUE,AW$3,"Aucune"))))))))))))))))))</f>
        <v>Aucune</v>
      </c>
      <c r="AY158" s="550" t="b">
        <f t="shared" ref="AY158:AY169" si="584">OR(U158=61,U158=62,U158=63,U158=51,U158=52,U158=53)</f>
        <v>0</v>
      </c>
      <c r="AZ158" s="229" t="b">
        <f t="shared" ref="AZ158:AZ169" si="585">OR(U158=41,U158=42,U158=43,U158=31,U158=32,U158=33)</f>
        <v>0</v>
      </c>
      <c r="BA158" s="229" t="b">
        <f t="shared" ref="BA158:BA169" si="586">OR(U158=21,U158=22,U158=23,U158=11,U158=12,U158=13)</f>
        <v>0</v>
      </c>
      <c r="BB158" s="115" t="str">
        <f>IF(COUNTA(E158:F158:H158)&lt;3,"",(IF(AY158=TRUE,$AY$3,IF(AZ158=TRUE,$AZ$3,IF(BA158=TRUE,$BA$3,"Aucune action requise")))))</f>
        <v>Aucune action requise</v>
      </c>
      <c r="BC158" s="229" t="b">
        <f t="shared" ref="BC158:BC169" si="587">OR(U158=61,U158=51,U158=41,U158=31,U158=21)</f>
        <v>0</v>
      </c>
      <c r="BD158" s="229" t="b">
        <f t="shared" ref="BD158:BD169" si="588">OR(U158=62,U158=52,U158=42,U158=32,U158=22,U158=63,U158=53)</f>
        <v>0</v>
      </c>
      <c r="BE158" s="229" t="b">
        <f t="shared" ref="BE158:BE169" si="589">OR(U158=43,U158=33,U158=23,U158=34,U158=24)</f>
        <v>0</v>
      </c>
      <c r="BF158" s="229" t="b">
        <f t="shared" ref="BF158:BF169" si="590">OR(U158=64,U158=54,U158=44)</f>
        <v>0</v>
      </c>
      <c r="BG158" s="115" t="str">
        <f>IF(COUNTA(E158:F158:H158)&lt;3,"",(IF(BC158=TRUE,$BC$3,IF(BD158=TRUE,$BD$3,IF(BE158=TRUE,$BE$3,IF(BF158=TRUE,$BF$3,"Aucun"))))))</f>
        <v>Aucun</v>
      </c>
      <c r="BH158" s="116">
        <f t="shared" ref="BH158:BH169" si="591">G158</f>
        <v>0</v>
      </c>
      <c r="BI158" s="116">
        <f>'ODD 16'!AX7</f>
        <v>0</v>
      </c>
      <c r="BJ158" s="89"/>
      <c r="BK158" s="305"/>
      <c r="BL158" s="660">
        <f t="shared" ref="BL158:BL169" si="592">I158</f>
        <v>0</v>
      </c>
      <c r="BM158" s="661">
        <f t="shared" ref="BM158:BM169" si="593">D158</f>
        <v>0</v>
      </c>
      <c r="BR158" s="234">
        <f t="shared" ref="BR158:BR169" si="594">IF(K158=0,1,0)</f>
        <v>1</v>
      </c>
      <c r="BS158" s="234">
        <f t="shared" ref="BS158:BS169" si="595">IF(L158=TRUE,1,0)</f>
        <v>0</v>
      </c>
      <c r="BT158" s="234">
        <f t="shared" ref="BT158:BT169" si="596">IF(M158=TRUE,1,0)</f>
        <v>0</v>
      </c>
      <c r="BU158" s="234">
        <f t="shared" ref="BU158:BU169" si="597">IF(N158=TRUE,1,0)</f>
        <v>0</v>
      </c>
      <c r="BV158" s="234">
        <f t="shared" ref="BV158:BV169" si="598">IF(O158=TRUE,1,0)</f>
        <v>0</v>
      </c>
      <c r="BW158" s="234">
        <f t="shared" ref="BW158:BW169" si="599">IF(P158=TRUE,1,0)</f>
        <v>0</v>
      </c>
      <c r="BX158" s="234">
        <f t="shared" ref="BX158:BX169" si="600">IF(Q158=TRUE,1,0)</f>
        <v>0</v>
      </c>
      <c r="BY158" s="234">
        <f t="shared" ref="BY158:BY169" si="601">IF(R158=TRUE,1,0)</f>
        <v>0</v>
      </c>
    </row>
    <row r="159" spans="1:77" s="233" customFormat="1" ht="114" customHeight="1">
      <c r="A159" s="226"/>
      <c r="B159" s="264" t="s">
        <v>359</v>
      </c>
      <c r="C159" s="160" t="s">
        <v>360</v>
      </c>
      <c r="D159" s="598">
        <f>'ODD 16'!D8</f>
        <v>0</v>
      </c>
      <c r="E159" s="174">
        <f>'ODD 16'!E8</f>
        <v>0</v>
      </c>
      <c r="F159" s="124">
        <f>'ODD 16'!F8</f>
        <v>0</v>
      </c>
      <c r="G159" s="124">
        <f>'ODD 16'!G8</f>
        <v>0</v>
      </c>
      <c r="H159" s="125">
        <f>'ODD 16'!H8</f>
        <v>0</v>
      </c>
      <c r="I159" s="125">
        <f>'ODD 16'!I8</f>
        <v>0</v>
      </c>
      <c r="J159" s="126">
        <f t="shared" ref="J159:J161" si="602">S159</f>
        <v>0</v>
      </c>
      <c r="K159" s="265">
        <f t="shared" si="580"/>
        <v>0</v>
      </c>
      <c r="L159" s="265" t="b">
        <f t="shared" ref="L159:L161" si="603">OR(K159=31)</f>
        <v>0</v>
      </c>
      <c r="M159" s="265" t="b">
        <f t="shared" ref="M159:M161" si="604">OR(K159=21,K159=32)</f>
        <v>0</v>
      </c>
      <c r="N159" s="265" t="b">
        <f t="shared" ref="N159:N161" si="605">OR(K159=22,K159=33)</f>
        <v>0</v>
      </c>
      <c r="O159" s="265" t="b">
        <f t="shared" ref="O159:O161" si="606">OR(K159=11,K159=12)</f>
        <v>0</v>
      </c>
      <c r="P159" s="265" t="b">
        <f t="shared" ref="P159:P161" si="607">OR(K159=23,K159=34)</f>
        <v>0</v>
      </c>
      <c r="Q159" s="265" t="b">
        <f t="shared" ref="Q159:Q161" si="608">OR(K159=13,K159=14,K159=24)</f>
        <v>0</v>
      </c>
      <c r="R159" s="265" t="b">
        <f t="shared" ref="R159:R161" si="609">OR(K159=1,K159=2,K159=3,K159=4)</f>
        <v>0</v>
      </c>
      <c r="S159" s="266">
        <f t="shared" si="581"/>
        <v>0</v>
      </c>
      <c r="T159" s="267">
        <f t="shared" si="582"/>
        <v>0</v>
      </c>
      <c r="U159" s="241">
        <f t="shared" si="583"/>
        <v>0</v>
      </c>
      <c r="V159" s="265" t="b">
        <f t="shared" ref="V159:V161" si="610">OR(U159=61,U159=62,U159=63)</f>
        <v>0</v>
      </c>
      <c r="W159" s="265" t="b">
        <f t="shared" ref="W159:W161" si="611">OR(U159=51,U159=52)</f>
        <v>0</v>
      </c>
      <c r="X159" s="265" t="b">
        <f t="shared" ref="X159:X161" si="612">OR(U159=31,U159=41,U159=42,U159=53)</f>
        <v>0</v>
      </c>
      <c r="Y159" s="265" t="b">
        <f t="shared" ref="Y159:Y161" si="613">OR(U159=21,U159=32)</f>
        <v>0</v>
      </c>
      <c r="Z159" s="644" t="b">
        <f t="shared" ref="Z159:Z161" si="614">AND(V159=FALSE,W159=FALSE,X159=FALSE,Y159=FALSE)</f>
        <v>1</v>
      </c>
      <c r="AA159" s="646" t="str">
        <f>IF(COUNTA(E159:F159:H159)&lt;3,"",(IF(V159=TRUE,$V$3,IF(W159=TRUE,$W$3,IF(X159=TRUE,$X$3,IF(Y159=TRUE,$Y$3,"Non"))))))</f>
        <v>Non</v>
      </c>
      <c r="AB159" s="265" t="b">
        <f t="shared" ref="AB159:AB161" si="615">OR(U159=61,U159=62,U159=51,U159=52)</f>
        <v>0</v>
      </c>
      <c r="AC159" s="265" t="b">
        <f t="shared" ref="AC159:AC161" si="616">OR(U159=41,U159=42)</f>
        <v>0</v>
      </c>
      <c r="AD159" s="265" t="b">
        <f t="shared" ref="AD159:AD161" si="617">OR(U159=31,U159=32,U159=63,U159=64,U159=53,U159=54,)</f>
        <v>0</v>
      </c>
      <c r="AE159" s="265" t="b">
        <f t="shared" ref="AE159:AE161" si="618">OR(U159=21,U159=22,)</f>
        <v>0</v>
      </c>
      <c r="AF159" s="265" t="b">
        <f t="shared" ref="AF159:AF161" si="619">OR(U159=11,U159=12,U159=13,U159=23,)</f>
        <v>0</v>
      </c>
      <c r="AG159" s="144" t="str">
        <f>IF(COUNTA(E159:F159:H159)&lt;3,"",(IF(AB159=TRUE,$AB$3,IF(AC159=TRUE,$AC$3,IF(AD159=TRUE,$AD$3,IF(AE159=TRUE,$AE$3,IF(AF159=TRUE,$AF$3,"Aucune")))))))</f>
        <v>Aucune</v>
      </c>
      <c r="AH159" s="237" t="b">
        <f t="shared" si="522"/>
        <v>0</v>
      </c>
      <c r="AI159" s="237" t="b">
        <f t="shared" si="523"/>
        <v>0</v>
      </c>
      <c r="AJ159" s="237" t="b">
        <f t="shared" si="524"/>
        <v>0</v>
      </c>
      <c r="AK159" s="237" t="b">
        <f t="shared" si="525"/>
        <v>0</v>
      </c>
      <c r="AL159" s="237" t="b">
        <f t="shared" si="526"/>
        <v>0</v>
      </c>
      <c r="AM159" s="237" t="b">
        <f t="shared" si="527"/>
        <v>0</v>
      </c>
      <c r="AN159" s="237" t="b">
        <f t="shared" si="528"/>
        <v>0</v>
      </c>
      <c r="AO159" s="237" t="b">
        <f t="shared" si="529"/>
        <v>0</v>
      </c>
      <c r="AP159" s="237" t="b">
        <f t="shared" si="530"/>
        <v>0</v>
      </c>
      <c r="AQ159" s="237" t="b">
        <f t="shared" si="531"/>
        <v>0</v>
      </c>
      <c r="AR159" s="237" t="b">
        <f t="shared" si="532"/>
        <v>0</v>
      </c>
      <c r="AS159" s="237" t="b">
        <f t="shared" si="533"/>
        <v>0</v>
      </c>
      <c r="AT159" s="237" t="b">
        <f t="shared" si="534"/>
        <v>0</v>
      </c>
      <c r="AU159" s="237" t="b">
        <f t="shared" si="535"/>
        <v>0</v>
      </c>
      <c r="AV159" s="237" t="b">
        <f t="shared" si="536"/>
        <v>0</v>
      </c>
      <c r="AW159" s="237" t="b">
        <f t="shared" si="537"/>
        <v>0</v>
      </c>
      <c r="AX159" s="567" t="str">
        <f>IF(COUNTA(E159:F159:H159)&lt;3,"",(IF(AH159=TRUE,AH$3,IF(AI159=TRUE,AI$3,IF(AJ159=TRUE,AJ$3,IF(AK159=TRUE,AK$3,IF(AL159=TRUE,AL$3,IF(AM159=TRUE,AM$3,IF(AN159=TRUE,AN$3,IF(AO159=TRUE,AO$3,IF(AP159=TRUE,AP$3,IF(AQ159=TRUE,AQ$3,IF(AR159=TRUE,AR$3,IF(AS159=TRUE,AS$3,IF(AT159=TRUE,AT$3,IF(AU159=TRUE,AU$3,IF(AV159=TRUE,AV$3,IF(AW159=TRUE,AW$3,"Aucune"))))))))))))))))))</f>
        <v>Aucune</v>
      </c>
      <c r="AY159" s="564" t="b">
        <f t="shared" si="584"/>
        <v>0</v>
      </c>
      <c r="AZ159" s="265" t="b">
        <f t="shared" si="585"/>
        <v>0</v>
      </c>
      <c r="BA159" s="265" t="b">
        <f t="shared" si="586"/>
        <v>0</v>
      </c>
      <c r="BB159" s="144" t="str">
        <f>IF(COUNTA(E159:F159:H159)&lt;3,"",(IF(AY159=TRUE,$AY$3,IF(AZ159=TRUE,$AZ$3,IF(BA159=TRUE,$BA$3,"Aucune action requise")))))</f>
        <v>Aucune action requise</v>
      </c>
      <c r="BC159" s="265" t="b">
        <f t="shared" si="587"/>
        <v>0</v>
      </c>
      <c r="BD159" s="265" t="b">
        <f t="shared" si="588"/>
        <v>0</v>
      </c>
      <c r="BE159" s="265" t="b">
        <f t="shared" si="589"/>
        <v>0</v>
      </c>
      <c r="BF159" s="265" t="b">
        <f t="shared" si="590"/>
        <v>0</v>
      </c>
      <c r="BG159" s="144" t="str">
        <f>IF(COUNTA(E159:F159:H159)&lt;3,"",(IF(BC159=TRUE,$BC$3,IF(BD159=TRUE,$BD$3,IF(BE159=TRUE,$BE$3,IF(BF159=TRUE,$BF$3,"Aucun"))))))</f>
        <v>Aucun</v>
      </c>
      <c r="BH159" s="145">
        <f t="shared" si="591"/>
        <v>0</v>
      </c>
      <c r="BI159" s="145">
        <f>'ODD 16'!AX8</f>
        <v>0</v>
      </c>
      <c r="BJ159" s="37"/>
      <c r="BK159" s="310"/>
      <c r="BL159" s="672">
        <f t="shared" si="592"/>
        <v>0</v>
      </c>
      <c r="BM159" s="673">
        <f t="shared" si="593"/>
        <v>0</v>
      </c>
      <c r="BR159" s="234">
        <f t="shared" si="594"/>
        <v>1</v>
      </c>
      <c r="BS159" s="234">
        <f t="shared" si="595"/>
        <v>0</v>
      </c>
      <c r="BT159" s="234">
        <f t="shared" si="596"/>
        <v>0</v>
      </c>
      <c r="BU159" s="234">
        <f t="shared" si="597"/>
        <v>0</v>
      </c>
      <c r="BV159" s="234">
        <f t="shared" si="598"/>
        <v>0</v>
      </c>
      <c r="BW159" s="234">
        <f t="shared" si="599"/>
        <v>0</v>
      </c>
      <c r="BX159" s="234">
        <f t="shared" si="600"/>
        <v>0</v>
      </c>
      <c r="BY159" s="234">
        <f t="shared" si="601"/>
        <v>0</v>
      </c>
    </row>
    <row r="160" spans="1:77" s="233" customFormat="1" ht="114" customHeight="1">
      <c r="A160" s="226"/>
      <c r="B160" s="264" t="s">
        <v>361</v>
      </c>
      <c r="C160" s="160" t="s">
        <v>362</v>
      </c>
      <c r="D160" s="598">
        <f>'ODD 16'!D9</f>
        <v>0</v>
      </c>
      <c r="E160" s="174">
        <f>'ODD 16'!E9</f>
        <v>0</v>
      </c>
      <c r="F160" s="124">
        <f>'ODD 16'!F9</f>
        <v>0</v>
      </c>
      <c r="G160" s="124">
        <f>'ODD 16'!G9</f>
        <v>0</v>
      </c>
      <c r="H160" s="125">
        <f>'ODD 16'!H9</f>
        <v>0</v>
      </c>
      <c r="I160" s="125">
        <f>'ODD 16'!I9</f>
        <v>0</v>
      </c>
      <c r="J160" s="126">
        <f t="shared" si="602"/>
        <v>0</v>
      </c>
      <c r="K160" s="265">
        <f t="shared" si="580"/>
        <v>0</v>
      </c>
      <c r="L160" s="265" t="b">
        <f t="shared" si="603"/>
        <v>0</v>
      </c>
      <c r="M160" s="265" t="b">
        <f t="shared" si="604"/>
        <v>0</v>
      </c>
      <c r="N160" s="265" t="b">
        <f t="shared" si="605"/>
        <v>0</v>
      </c>
      <c r="O160" s="265" t="b">
        <f t="shared" si="606"/>
        <v>0</v>
      </c>
      <c r="P160" s="265" t="b">
        <f t="shared" si="607"/>
        <v>0</v>
      </c>
      <c r="Q160" s="265" t="b">
        <f t="shared" si="608"/>
        <v>0</v>
      </c>
      <c r="R160" s="265" t="b">
        <f t="shared" si="609"/>
        <v>0</v>
      </c>
      <c r="S160" s="266">
        <f t="shared" si="581"/>
        <v>0</v>
      </c>
      <c r="T160" s="267">
        <f t="shared" si="582"/>
        <v>0</v>
      </c>
      <c r="U160" s="241">
        <f t="shared" si="583"/>
        <v>0</v>
      </c>
      <c r="V160" s="265" t="b">
        <f t="shared" si="610"/>
        <v>0</v>
      </c>
      <c r="W160" s="265" t="b">
        <f t="shared" si="611"/>
        <v>0</v>
      </c>
      <c r="X160" s="265" t="b">
        <f t="shared" si="612"/>
        <v>0</v>
      </c>
      <c r="Y160" s="265" t="b">
        <f t="shared" si="613"/>
        <v>0</v>
      </c>
      <c r="Z160" s="644" t="b">
        <f t="shared" si="614"/>
        <v>1</v>
      </c>
      <c r="AA160" s="646" t="str">
        <f>IF(COUNTA(E160:F160:H160)&lt;3,"",(IF(V160=TRUE,$V$3,IF(W160=TRUE,$W$3,IF(X160=TRUE,$X$3,IF(Y160=TRUE,$Y$3,"Non"))))))</f>
        <v>Non</v>
      </c>
      <c r="AB160" s="265" t="b">
        <f t="shared" si="615"/>
        <v>0</v>
      </c>
      <c r="AC160" s="265" t="b">
        <f t="shared" si="616"/>
        <v>0</v>
      </c>
      <c r="AD160" s="265" t="b">
        <f t="shared" si="617"/>
        <v>0</v>
      </c>
      <c r="AE160" s="265" t="b">
        <f t="shared" si="618"/>
        <v>0</v>
      </c>
      <c r="AF160" s="265" t="b">
        <f t="shared" si="619"/>
        <v>0</v>
      </c>
      <c r="AG160" s="144" t="str">
        <f>IF(COUNTA(E160:F160:H160)&lt;3,"",(IF(AB160=TRUE,$AB$3,IF(AC160=TRUE,$AC$3,IF(AD160=TRUE,$AD$3,IF(AE160=TRUE,$AE$3,IF(AF160=TRUE,$AF$3,"Aucune")))))))</f>
        <v>Aucune</v>
      </c>
      <c r="AH160" s="237" t="b">
        <f t="shared" si="522"/>
        <v>0</v>
      </c>
      <c r="AI160" s="237" t="b">
        <f t="shared" si="523"/>
        <v>0</v>
      </c>
      <c r="AJ160" s="237" t="b">
        <f t="shared" si="524"/>
        <v>0</v>
      </c>
      <c r="AK160" s="237" t="b">
        <f t="shared" si="525"/>
        <v>0</v>
      </c>
      <c r="AL160" s="237" t="b">
        <f t="shared" si="526"/>
        <v>0</v>
      </c>
      <c r="AM160" s="237" t="b">
        <f t="shared" si="527"/>
        <v>0</v>
      </c>
      <c r="AN160" s="237" t="b">
        <f t="shared" si="528"/>
        <v>0</v>
      </c>
      <c r="AO160" s="237" t="b">
        <f t="shared" si="529"/>
        <v>0</v>
      </c>
      <c r="AP160" s="237" t="b">
        <f t="shared" si="530"/>
        <v>0</v>
      </c>
      <c r="AQ160" s="237" t="b">
        <f t="shared" si="531"/>
        <v>0</v>
      </c>
      <c r="AR160" s="237" t="b">
        <f t="shared" si="532"/>
        <v>0</v>
      </c>
      <c r="AS160" s="237" t="b">
        <f t="shared" si="533"/>
        <v>0</v>
      </c>
      <c r="AT160" s="237" t="b">
        <f t="shared" si="534"/>
        <v>0</v>
      </c>
      <c r="AU160" s="237" t="b">
        <f t="shared" si="535"/>
        <v>0</v>
      </c>
      <c r="AV160" s="237" t="b">
        <f t="shared" si="536"/>
        <v>0</v>
      </c>
      <c r="AW160" s="237" t="b">
        <f t="shared" si="537"/>
        <v>0</v>
      </c>
      <c r="AX160" s="567" t="str">
        <f>IF(COUNTA(E160:F160:H160)&lt;3,"",(IF(AH160=TRUE,AH$3,IF(AI160=TRUE,AI$3,IF(AJ160=TRUE,AJ$3,IF(AK160=TRUE,AK$3,IF(AL160=TRUE,AL$3,IF(AM160=TRUE,AM$3,IF(AN160=TRUE,AN$3,IF(AO160=TRUE,AO$3,IF(AP160=TRUE,AP$3,IF(AQ160=TRUE,AQ$3,IF(AR160=TRUE,AR$3,IF(AS160=TRUE,AS$3,IF(AT160=TRUE,AT$3,IF(AU160=TRUE,AU$3,IF(AV160=TRUE,AV$3,IF(AW160=TRUE,AW$3,"Aucune"))))))))))))))))))</f>
        <v>Aucune</v>
      </c>
      <c r="AY160" s="564" t="b">
        <f t="shared" si="584"/>
        <v>0</v>
      </c>
      <c r="AZ160" s="265" t="b">
        <f t="shared" si="585"/>
        <v>0</v>
      </c>
      <c r="BA160" s="265" t="b">
        <f t="shared" si="586"/>
        <v>0</v>
      </c>
      <c r="BB160" s="144" t="str">
        <f>IF(COUNTA(E160:F160:H160)&lt;3,"",(IF(AY160=TRUE,$AY$3,IF(AZ160=TRUE,$AZ$3,IF(BA160=TRUE,$BA$3,"Aucune action requise")))))</f>
        <v>Aucune action requise</v>
      </c>
      <c r="BC160" s="265" t="b">
        <f t="shared" si="587"/>
        <v>0</v>
      </c>
      <c r="BD160" s="265" t="b">
        <f t="shared" si="588"/>
        <v>0</v>
      </c>
      <c r="BE160" s="265" t="b">
        <f t="shared" si="589"/>
        <v>0</v>
      </c>
      <c r="BF160" s="265" t="b">
        <f t="shared" si="590"/>
        <v>0</v>
      </c>
      <c r="BG160" s="144" t="str">
        <f>IF(COUNTA(E160:F160:H160)&lt;3,"",(IF(BC160=TRUE,$BC$3,IF(BD160=TRUE,$BD$3,IF(BE160=TRUE,$BE$3,IF(BF160=TRUE,$BF$3,"Aucun"))))))</f>
        <v>Aucun</v>
      </c>
      <c r="BH160" s="145">
        <f t="shared" si="591"/>
        <v>0</v>
      </c>
      <c r="BI160" s="145">
        <f>'ODD 16'!AX9</f>
        <v>0</v>
      </c>
      <c r="BJ160" s="37"/>
      <c r="BK160" s="310"/>
      <c r="BL160" s="672">
        <f t="shared" si="592"/>
        <v>0</v>
      </c>
      <c r="BM160" s="673">
        <f t="shared" si="593"/>
        <v>0</v>
      </c>
      <c r="BR160" s="234">
        <f t="shared" si="594"/>
        <v>1</v>
      </c>
      <c r="BS160" s="234">
        <f t="shared" si="595"/>
        <v>0</v>
      </c>
      <c r="BT160" s="234">
        <f t="shared" si="596"/>
        <v>0</v>
      </c>
      <c r="BU160" s="234">
        <f t="shared" si="597"/>
        <v>0</v>
      </c>
      <c r="BV160" s="234">
        <f t="shared" si="598"/>
        <v>0</v>
      </c>
      <c r="BW160" s="234">
        <f t="shared" si="599"/>
        <v>0</v>
      </c>
      <c r="BX160" s="234">
        <f t="shared" si="600"/>
        <v>0</v>
      </c>
      <c r="BY160" s="234">
        <f t="shared" si="601"/>
        <v>0</v>
      </c>
    </row>
    <row r="161" spans="1:77" s="233" customFormat="1" ht="114" customHeight="1">
      <c r="A161" s="226"/>
      <c r="B161" s="264" t="s">
        <v>363</v>
      </c>
      <c r="C161" s="160" t="s">
        <v>364</v>
      </c>
      <c r="D161" s="598">
        <f>'ODD 16'!D10</f>
        <v>0</v>
      </c>
      <c r="E161" s="174">
        <f>'ODD 16'!E10</f>
        <v>0</v>
      </c>
      <c r="F161" s="124">
        <f>'ODD 16'!F10</f>
        <v>0</v>
      </c>
      <c r="G161" s="124">
        <f>'ODD 16'!G10</f>
        <v>0</v>
      </c>
      <c r="H161" s="125">
        <f>'ODD 16'!H10</f>
        <v>0</v>
      </c>
      <c r="I161" s="125">
        <f>'ODD 16'!I10</f>
        <v>0</v>
      </c>
      <c r="J161" s="126">
        <f t="shared" si="602"/>
        <v>0</v>
      </c>
      <c r="K161" s="265">
        <f t="shared" si="580"/>
        <v>0</v>
      </c>
      <c r="L161" s="265" t="b">
        <f t="shared" si="603"/>
        <v>0</v>
      </c>
      <c r="M161" s="265" t="b">
        <f t="shared" si="604"/>
        <v>0</v>
      </c>
      <c r="N161" s="265" t="b">
        <f t="shared" si="605"/>
        <v>0</v>
      </c>
      <c r="O161" s="265" t="b">
        <f t="shared" si="606"/>
        <v>0</v>
      </c>
      <c r="P161" s="265" t="b">
        <f t="shared" si="607"/>
        <v>0</v>
      </c>
      <c r="Q161" s="265" t="b">
        <f t="shared" si="608"/>
        <v>0</v>
      </c>
      <c r="R161" s="265" t="b">
        <f t="shared" si="609"/>
        <v>0</v>
      </c>
      <c r="S161" s="266">
        <f t="shared" si="581"/>
        <v>0</v>
      </c>
      <c r="T161" s="267">
        <f t="shared" si="582"/>
        <v>0</v>
      </c>
      <c r="U161" s="241">
        <f t="shared" si="583"/>
        <v>0</v>
      </c>
      <c r="V161" s="265" t="b">
        <f t="shared" si="610"/>
        <v>0</v>
      </c>
      <c r="W161" s="265" t="b">
        <f t="shared" si="611"/>
        <v>0</v>
      </c>
      <c r="X161" s="265" t="b">
        <f t="shared" si="612"/>
        <v>0</v>
      </c>
      <c r="Y161" s="265" t="b">
        <f t="shared" si="613"/>
        <v>0</v>
      </c>
      <c r="Z161" s="644" t="b">
        <f t="shared" si="614"/>
        <v>1</v>
      </c>
      <c r="AA161" s="646" t="str">
        <f>IF(COUNTA(E161:F161:H161)&lt;3,"",(IF(V161=TRUE,$V$3,IF(W161=TRUE,$W$3,IF(X161=TRUE,$X$3,IF(Y161=TRUE,$Y$3,"Non"))))))</f>
        <v>Non</v>
      </c>
      <c r="AB161" s="265" t="b">
        <f t="shared" si="615"/>
        <v>0</v>
      </c>
      <c r="AC161" s="265" t="b">
        <f t="shared" si="616"/>
        <v>0</v>
      </c>
      <c r="AD161" s="265" t="b">
        <f t="shared" si="617"/>
        <v>0</v>
      </c>
      <c r="AE161" s="265" t="b">
        <f t="shared" si="618"/>
        <v>0</v>
      </c>
      <c r="AF161" s="265" t="b">
        <f t="shared" si="619"/>
        <v>0</v>
      </c>
      <c r="AG161" s="144" t="str">
        <f>IF(COUNTA(E161:F161:H161)&lt;3,"",(IF(AB161=TRUE,$AB$3,IF(AC161=TRUE,$AC$3,IF(AD161=TRUE,$AD$3,IF(AE161=TRUE,$AE$3,IF(AF161=TRUE,$AF$3,"Aucune")))))))</f>
        <v>Aucune</v>
      </c>
      <c r="AH161" s="237" t="b">
        <f t="shared" si="522"/>
        <v>0</v>
      </c>
      <c r="AI161" s="237" t="b">
        <f t="shared" si="523"/>
        <v>0</v>
      </c>
      <c r="AJ161" s="237" t="b">
        <f t="shared" si="524"/>
        <v>0</v>
      </c>
      <c r="AK161" s="237" t="b">
        <f t="shared" si="525"/>
        <v>0</v>
      </c>
      <c r="AL161" s="237" t="b">
        <f t="shared" si="526"/>
        <v>0</v>
      </c>
      <c r="AM161" s="237" t="b">
        <f t="shared" si="527"/>
        <v>0</v>
      </c>
      <c r="AN161" s="237" t="b">
        <f t="shared" si="528"/>
        <v>0</v>
      </c>
      <c r="AO161" s="237" t="b">
        <f t="shared" si="529"/>
        <v>0</v>
      </c>
      <c r="AP161" s="237" t="b">
        <f t="shared" si="530"/>
        <v>0</v>
      </c>
      <c r="AQ161" s="237" t="b">
        <f t="shared" si="531"/>
        <v>0</v>
      </c>
      <c r="AR161" s="237" t="b">
        <f t="shared" si="532"/>
        <v>0</v>
      </c>
      <c r="AS161" s="237" t="b">
        <f t="shared" si="533"/>
        <v>0</v>
      </c>
      <c r="AT161" s="237" t="b">
        <f t="shared" si="534"/>
        <v>0</v>
      </c>
      <c r="AU161" s="237" t="b">
        <f t="shared" si="535"/>
        <v>0</v>
      </c>
      <c r="AV161" s="237" t="b">
        <f t="shared" si="536"/>
        <v>0</v>
      </c>
      <c r="AW161" s="237" t="b">
        <f t="shared" si="537"/>
        <v>0</v>
      </c>
      <c r="AX161" s="567" t="str">
        <f>IF(COUNTA(E161:F161:H161)&lt;3,"",(IF(AH161=TRUE,AH$3,IF(AI161=TRUE,AI$3,IF(AJ161=TRUE,AJ$3,IF(AK161=TRUE,AK$3,IF(AL161=TRUE,AL$3,IF(AM161=TRUE,AM$3,IF(AN161=TRUE,AN$3,IF(AO161=TRUE,AO$3,IF(AP161=TRUE,AP$3,IF(AQ161=TRUE,AQ$3,IF(AR161=TRUE,AR$3,IF(AS161=TRUE,AS$3,IF(AT161=TRUE,AT$3,IF(AU161=TRUE,AU$3,IF(AV161=TRUE,AV$3,IF(AW161=TRUE,AW$3,"Aucune"))))))))))))))))))</f>
        <v>Aucune</v>
      </c>
      <c r="AY161" s="564" t="b">
        <f t="shared" si="584"/>
        <v>0</v>
      </c>
      <c r="AZ161" s="265" t="b">
        <f t="shared" si="585"/>
        <v>0</v>
      </c>
      <c r="BA161" s="265" t="b">
        <f t="shared" si="586"/>
        <v>0</v>
      </c>
      <c r="BB161" s="144" t="str">
        <f>IF(COUNTA(E161:F161:H161)&lt;3,"",(IF(AY161=TRUE,$AY$3,IF(AZ161=TRUE,$AZ$3,IF(BA161=TRUE,$BA$3,"Aucune action requise")))))</f>
        <v>Aucune action requise</v>
      </c>
      <c r="BC161" s="265" t="b">
        <f t="shared" si="587"/>
        <v>0</v>
      </c>
      <c r="BD161" s="265" t="b">
        <f t="shared" si="588"/>
        <v>0</v>
      </c>
      <c r="BE161" s="265" t="b">
        <f t="shared" si="589"/>
        <v>0</v>
      </c>
      <c r="BF161" s="265" t="b">
        <f t="shared" si="590"/>
        <v>0</v>
      </c>
      <c r="BG161" s="144" t="str">
        <f>IF(COUNTA(E161:F161:H161)&lt;3,"",(IF(BC161=TRUE,$BC$3,IF(BD161=TRUE,$BD$3,IF(BE161=TRUE,$BE$3,IF(BF161=TRUE,$BF$3,"Aucun"))))))</f>
        <v>Aucun</v>
      </c>
      <c r="BH161" s="145">
        <f t="shared" si="591"/>
        <v>0</v>
      </c>
      <c r="BI161" s="145">
        <f>'ODD 16'!AX10</f>
        <v>0</v>
      </c>
      <c r="BJ161" s="37"/>
      <c r="BK161" s="310"/>
      <c r="BL161" s="672">
        <f t="shared" si="592"/>
        <v>0</v>
      </c>
      <c r="BM161" s="673">
        <f t="shared" si="593"/>
        <v>0</v>
      </c>
      <c r="BR161" s="234">
        <f t="shared" si="594"/>
        <v>1</v>
      </c>
      <c r="BS161" s="234">
        <f t="shared" si="595"/>
        <v>0</v>
      </c>
      <c r="BT161" s="234">
        <f t="shared" si="596"/>
        <v>0</v>
      </c>
      <c r="BU161" s="234">
        <f t="shared" si="597"/>
        <v>0</v>
      </c>
      <c r="BV161" s="234">
        <f t="shared" si="598"/>
        <v>0</v>
      </c>
      <c r="BW161" s="234">
        <f t="shared" si="599"/>
        <v>0</v>
      </c>
      <c r="BX161" s="234">
        <f t="shared" si="600"/>
        <v>0</v>
      </c>
      <c r="BY161" s="234">
        <f t="shared" si="601"/>
        <v>0</v>
      </c>
    </row>
    <row r="162" spans="1:77" s="233" customFormat="1" ht="114" customHeight="1">
      <c r="A162" s="226"/>
      <c r="B162" s="261" t="s">
        <v>365</v>
      </c>
      <c r="C162" s="159" t="s">
        <v>366</v>
      </c>
      <c r="D162" s="594">
        <f>'ODD 16'!D11</f>
        <v>0</v>
      </c>
      <c r="E162" s="172">
        <f>'ODD 16'!E11</f>
        <v>0</v>
      </c>
      <c r="F162" s="119">
        <f>'ODD 16'!F11</f>
        <v>0</v>
      </c>
      <c r="G162" s="119">
        <f>'ODD 16'!G11</f>
        <v>0</v>
      </c>
      <c r="H162" s="120">
        <f>'ODD 16'!H11</f>
        <v>0</v>
      </c>
      <c r="I162" s="120">
        <f>'ODD 16'!I11</f>
        <v>0</v>
      </c>
      <c r="J162" s="236">
        <f>S162</f>
        <v>0</v>
      </c>
      <c r="K162" s="237">
        <f t="shared" si="580"/>
        <v>0</v>
      </c>
      <c r="L162" s="237" t="b">
        <f>OR(K162=31)</f>
        <v>0</v>
      </c>
      <c r="M162" s="237" t="b">
        <f>OR(K162=21,K162=32)</f>
        <v>0</v>
      </c>
      <c r="N162" s="237" t="b">
        <f>OR(K162=22,K162=33)</f>
        <v>0</v>
      </c>
      <c r="O162" s="237" t="b">
        <f>OR(K162=11,K162=12)</f>
        <v>0</v>
      </c>
      <c r="P162" s="237" t="b">
        <f>OR(K162=23,K162=34)</f>
        <v>0</v>
      </c>
      <c r="Q162" s="237" t="b">
        <f>OR(K162=13,K162=14,K162=24)</f>
        <v>0</v>
      </c>
      <c r="R162" s="237" t="b">
        <f>OR(K162=1,K162=2,K162=3,K162=4)</f>
        <v>0</v>
      </c>
      <c r="S162" s="238">
        <f t="shared" si="581"/>
        <v>0</v>
      </c>
      <c r="T162" s="239">
        <f t="shared" si="582"/>
        <v>0</v>
      </c>
      <c r="U162" s="240">
        <f t="shared" si="583"/>
        <v>0</v>
      </c>
      <c r="V162" s="237" t="b">
        <f>OR(U162=61,U162=62,U162=63)</f>
        <v>0</v>
      </c>
      <c r="W162" s="237" t="b">
        <f>OR(U162=51,U162=52)</f>
        <v>0</v>
      </c>
      <c r="X162" s="237" t="b">
        <f>OR(U162=31,U162=41,U162=42,U162=53)</f>
        <v>0</v>
      </c>
      <c r="Y162" s="237" t="b">
        <f>OR(U162=21,U162=32)</f>
        <v>0</v>
      </c>
      <c r="Z162" s="634" t="b">
        <f>AND(V162=FALSE,W162=FALSE,X162=FALSE,Y162=FALSE)</f>
        <v>1</v>
      </c>
      <c r="AA162" s="639" t="str">
        <f>IF(COUNTA(E162:F162:H162)&lt;3,"",(IF(V162=TRUE,$V$3,IF(W162=TRUE,$W$3,IF(X162=TRUE,$X$3,IF(Y162=TRUE,$Y$3,"Non"))))))</f>
        <v>Non</v>
      </c>
      <c r="AB162" s="237" t="b">
        <f>OR(U162=61,U162=62,U162=51,U162=52)</f>
        <v>0</v>
      </c>
      <c r="AC162" s="237" t="b">
        <f>OR(U162=41,U162=42)</f>
        <v>0</v>
      </c>
      <c r="AD162" s="237" t="b">
        <f>OR(U162=31,U162=32,U162=63,U162=64,U162=53,U162=54,)</f>
        <v>0</v>
      </c>
      <c r="AE162" s="237" t="b">
        <f>OR(U162=21,U162=22,)</f>
        <v>0</v>
      </c>
      <c r="AF162" s="237" t="b">
        <f>OR(U162=11,U162=12,U162=13,U162=23,)</f>
        <v>0</v>
      </c>
      <c r="AG162" s="121" t="str">
        <f>IF(COUNTA(E162:F162:H162)&lt;3,"",(IF(AB162=TRUE,$AB$3,IF(AC162=TRUE,$AC$3,IF(AD162=TRUE,$AD$3,IF(AE162=TRUE,$AE$3,IF(AF162=TRUE,$AF$3,"Aucune")))))))</f>
        <v>Aucune</v>
      </c>
      <c r="AH162" s="237" t="b">
        <f t="shared" si="522"/>
        <v>0</v>
      </c>
      <c r="AI162" s="237" t="b">
        <f t="shared" si="523"/>
        <v>0</v>
      </c>
      <c r="AJ162" s="237" t="b">
        <f t="shared" si="524"/>
        <v>0</v>
      </c>
      <c r="AK162" s="237" t="b">
        <f t="shared" si="525"/>
        <v>0</v>
      </c>
      <c r="AL162" s="237" t="b">
        <f t="shared" si="526"/>
        <v>0</v>
      </c>
      <c r="AM162" s="237" t="b">
        <f t="shared" si="527"/>
        <v>0</v>
      </c>
      <c r="AN162" s="237" t="b">
        <f t="shared" si="528"/>
        <v>0</v>
      </c>
      <c r="AO162" s="237" t="b">
        <f t="shared" si="529"/>
        <v>0</v>
      </c>
      <c r="AP162" s="237" t="b">
        <f t="shared" si="530"/>
        <v>0</v>
      </c>
      <c r="AQ162" s="237" t="b">
        <f t="shared" si="531"/>
        <v>0</v>
      </c>
      <c r="AR162" s="237" t="b">
        <f t="shared" si="532"/>
        <v>0</v>
      </c>
      <c r="AS162" s="237" t="b">
        <f t="shared" si="533"/>
        <v>0</v>
      </c>
      <c r="AT162" s="237" t="b">
        <f t="shared" si="534"/>
        <v>0</v>
      </c>
      <c r="AU162" s="237" t="b">
        <f t="shared" si="535"/>
        <v>0</v>
      </c>
      <c r="AV162" s="237" t="b">
        <f t="shared" si="536"/>
        <v>0</v>
      </c>
      <c r="AW162" s="237" t="b">
        <f t="shared" si="537"/>
        <v>0</v>
      </c>
      <c r="AX162" s="623" t="str">
        <f>IF(COUNTA(E162:F162:H162)&lt;3,"",(IF(AH162=TRUE,AH$3,IF(AI162=TRUE,AI$3,IF(AJ162=TRUE,AJ$3,IF(AK162=TRUE,AK$3,IF(AL162=TRUE,AL$3,IF(AM162=TRUE,AM$3,IF(AN162=TRUE,AN$3,IF(AO162=TRUE,AO$3,IF(AP162=TRUE,AP$3,IF(AQ162=TRUE,AQ$3,IF(AR162=TRUE,AR$3,IF(AS162=TRUE,AS$3,IF(AT162=TRUE,AT$3,IF(AU162=TRUE,AU$3,IF(AV162=TRUE,AV$3,IF(AW162=TRUE,AW$3,"Aucune"))))))))))))))))))</f>
        <v>Aucune</v>
      </c>
      <c r="AY162" s="551" t="b">
        <f t="shared" si="584"/>
        <v>0</v>
      </c>
      <c r="AZ162" s="237" t="b">
        <f t="shared" si="585"/>
        <v>0</v>
      </c>
      <c r="BA162" s="237" t="b">
        <f t="shared" si="586"/>
        <v>0</v>
      </c>
      <c r="BB162" s="121" t="str">
        <f>IF(COUNTA(E162:F162:H162)&lt;3,"",(IF(AY162=TRUE,$AY$3,IF(AZ162=TRUE,$AZ$3,IF(BA162=TRUE,$BA$3,"Aucune action requise")))))</f>
        <v>Aucune action requise</v>
      </c>
      <c r="BC162" s="237" t="b">
        <f t="shared" si="587"/>
        <v>0</v>
      </c>
      <c r="BD162" s="237" t="b">
        <f t="shared" si="588"/>
        <v>0</v>
      </c>
      <c r="BE162" s="237" t="b">
        <f t="shared" si="589"/>
        <v>0</v>
      </c>
      <c r="BF162" s="237" t="b">
        <f t="shared" si="590"/>
        <v>0</v>
      </c>
      <c r="BG162" s="121" t="str">
        <f>IF(COUNTA(E162:F162:H162)&lt;3,"",(IF(BC162=TRUE,$BC$3,IF(BD162=TRUE,$BD$3,IF(BE162=TRUE,$BE$3,IF(BF162=TRUE,$BF$3,"Aucun"))))))</f>
        <v>Aucun</v>
      </c>
      <c r="BH162" s="122">
        <f t="shared" si="591"/>
        <v>0</v>
      </c>
      <c r="BI162" s="122">
        <f>'ODD 16'!AX11</f>
        <v>0</v>
      </c>
      <c r="BJ162" s="34"/>
      <c r="BK162" s="306"/>
      <c r="BL162" s="662">
        <f t="shared" si="592"/>
        <v>0</v>
      </c>
      <c r="BM162" s="663">
        <f t="shared" si="593"/>
        <v>0</v>
      </c>
      <c r="BR162" s="234">
        <f t="shared" si="594"/>
        <v>1</v>
      </c>
      <c r="BS162" s="234">
        <f t="shared" si="595"/>
        <v>0</v>
      </c>
      <c r="BT162" s="234">
        <f t="shared" si="596"/>
        <v>0</v>
      </c>
      <c r="BU162" s="234">
        <f t="shared" si="597"/>
        <v>0</v>
      </c>
      <c r="BV162" s="234">
        <f t="shared" si="598"/>
        <v>0</v>
      </c>
      <c r="BW162" s="234">
        <f t="shared" si="599"/>
        <v>0</v>
      </c>
      <c r="BX162" s="234">
        <f t="shared" si="600"/>
        <v>0</v>
      </c>
      <c r="BY162" s="234">
        <f t="shared" si="601"/>
        <v>0</v>
      </c>
    </row>
    <row r="163" spans="1:77" s="233" customFormat="1" ht="114" customHeight="1">
      <c r="A163" s="226"/>
      <c r="B163" s="261" t="s">
        <v>367</v>
      </c>
      <c r="C163" s="159" t="s">
        <v>368</v>
      </c>
      <c r="D163" s="594">
        <f>'ODD 16'!D12</f>
        <v>0</v>
      </c>
      <c r="E163" s="172">
        <f>'ODD 16'!E12</f>
        <v>0</v>
      </c>
      <c r="F163" s="119">
        <f>'ODD 16'!F12</f>
        <v>0</v>
      </c>
      <c r="G163" s="119">
        <f>'ODD 16'!G12</f>
        <v>0</v>
      </c>
      <c r="H163" s="120">
        <f>'ODD 16'!H12</f>
        <v>0</v>
      </c>
      <c r="I163" s="120">
        <f>'ODD 16'!I12</f>
        <v>0</v>
      </c>
      <c r="J163" s="236">
        <f>S163</f>
        <v>0</v>
      </c>
      <c r="K163" s="237">
        <f t="shared" si="580"/>
        <v>0</v>
      </c>
      <c r="L163" s="237" t="b">
        <f>OR(K163=31)</f>
        <v>0</v>
      </c>
      <c r="M163" s="237" t="b">
        <f>OR(K163=21,K163=32)</f>
        <v>0</v>
      </c>
      <c r="N163" s="237" t="b">
        <f>OR(K163=22,K163=33)</f>
        <v>0</v>
      </c>
      <c r="O163" s="237" t="b">
        <f>OR(K163=11,K163=12)</f>
        <v>0</v>
      </c>
      <c r="P163" s="237" t="b">
        <f>OR(K163=23,K163=34)</f>
        <v>0</v>
      </c>
      <c r="Q163" s="237" t="b">
        <f>OR(K163=13,K163=14,K163=24)</f>
        <v>0</v>
      </c>
      <c r="R163" s="237" t="b">
        <f>OR(K163=1,K163=2,K163=3,K163=4)</f>
        <v>0</v>
      </c>
      <c r="S163" s="238">
        <f t="shared" si="581"/>
        <v>0</v>
      </c>
      <c r="T163" s="239">
        <f t="shared" si="582"/>
        <v>0</v>
      </c>
      <c r="U163" s="240">
        <f t="shared" si="583"/>
        <v>0</v>
      </c>
      <c r="V163" s="237" t="b">
        <f>OR(U163=61,U163=62,U163=63)</f>
        <v>0</v>
      </c>
      <c r="W163" s="237" t="b">
        <f>OR(U163=51,U163=52)</f>
        <v>0</v>
      </c>
      <c r="X163" s="237" t="b">
        <f>OR(U163=31,U163=41,U163=42,U163=53)</f>
        <v>0</v>
      </c>
      <c r="Y163" s="237" t="b">
        <f>OR(U163=21,U163=32)</f>
        <v>0</v>
      </c>
      <c r="Z163" s="634" t="b">
        <f>AND(V163=FALSE,W163=FALSE,X163=FALSE,Y163=FALSE)</f>
        <v>1</v>
      </c>
      <c r="AA163" s="639" t="str">
        <f>IF(COUNTA(E163:F163:H163)&lt;3,"",(IF(V163=TRUE,$V$3,IF(W163=TRUE,$W$3,IF(X163=TRUE,$X$3,IF(Y163=TRUE,$Y$3,"Non"))))))</f>
        <v>Non</v>
      </c>
      <c r="AB163" s="237" t="b">
        <f>OR(U163=61,U163=62,U163=51,U163=52)</f>
        <v>0</v>
      </c>
      <c r="AC163" s="237" t="b">
        <f>OR(U163=41,U163=42)</f>
        <v>0</v>
      </c>
      <c r="AD163" s="237" t="b">
        <f>OR(U163=31,U163=32,U163=63,U163=64,U163=53,U163=54,)</f>
        <v>0</v>
      </c>
      <c r="AE163" s="237" t="b">
        <f>OR(U163=21,U163=22,)</f>
        <v>0</v>
      </c>
      <c r="AF163" s="237" t="b">
        <f>OR(U163=11,U163=12,U163=13,U163=23,)</f>
        <v>0</v>
      </c>
      <c r="AG163" s="121" t="str">
        <f>IF(COUNTA(E163:F163:H163)&lt;3,"",(IF(AB163=TRUE,$AB$3,IF(AC163=TRUE,$AC$3,IF(AD163=TRUE,$AD$3,IF(AE163=TRUE,$AE$3,IF(AF163=TRUE,$AF$3,"Aucune")))))))</f>
        <v>Aucune</v>
      </c>
      <c r="AH163" s="237" t="b">
        <f t="shared" si="522"/>
        <v>0</v>
      </c>
      <c r="AI163" s="237" t="b">
        <f t="shared" si="523"/>
        <v>0</v>
      </c>
      <c r="AJ163" s="237" t="b">
        <f t="shared" si="524"/>
        <v>0</v>
      </c>
      <c r="AK163" s="237" t="b">
        <f t="shared" si="525"/>
        <v>0</v>
      </c>
      <c r="AL163" s="237" t="b">
        <f t="shared" si="526"/>
        <v>0</v>
      </c>
      <c r="AM163" s="237" t="b">
        <f t="shared" si="527"/>
        <v>0</v>
      </c>
      <c r="AN163" s="237" t="b">
        <f t="shared" si="528"/>
        <v>0</v>
      </c>
      <c r="AO163" s="237" t="b">
        <f t="shared" si="529"/>
        <v>0</v>
      </c>
      <c r="AP163" s="237" t="b">
        <f t="shared" si="530"/>
        <v>0</v>
      </c>
      <c r="AQ163" s="237" t="b">
        <f t="shared" si="531"/>
        <v>0</v>
      </c>
      <c r="AR163" s="237" t="b">
        <f t="shared" si="532"/>
        <v>0</v>
      </c>
      <c r="AS163" s="237" t="b">
        <f t="shared" si="533"/>
        <v>0</v>
      </c>
      <c r="AT163" s="237" t="b">
        <f t="shared" si="534"/>
        <v>0</v>
      </c>
      <c r="AU163" s="237" t="b">
        <f t="shared" si="535"/>
        <v>0</v>
      </c>
      <c r="AV163" s="237" t="b">
        <f t="shared" si="536"/>
        <v>0</v>
      </c>
      <c r="AW163" s="237" t="b">
        <f t="shared" si="537"/>
        <v>0</v>
      </c>
      <c r="AX163" s="623" t="str">
        <f>IF(COUNTA(E163:F163:H163)&lt;3,"",(IF(AH163=TRUE,AH$3,IF(AI163=TRUE,AI$3,IF(AJ163=TRUE,AJ$3,IF(AK163=TRUE,AK$3,IF(AL163=TRUE,AL$3,IF(AM163=TRUE,AM$3,IF(AN163=TRUE,AN$3,IF(AO163=TRUE,AO$3,IF(AP163=TRUE,AP$3,IF(AQ163=TRUE,AQ$3,IF(AR163=TRUE,AR$3,IF(AS163=TRUE,AS$3,IF(AT163=TRUE,AT$3,IF(AU163=TRUE,AU$3,IF(AV163=TRUE,AV$3,IF(AW163=TRUE,AW$3,"Aucune"))))))))))))))))))</f>
        <v>Aucune</v>
      </c>
      <c r="AY163" s="551" t="b">
        <f t="shared" si="584"/>
        <v>0</v>
      </c>
      <c r="AZ163" s="237" t="b">
        <f t="shared" si="585"/>
        <v>0</v>
      </c>
      <c r="BA163" s="237" t="b">
        <f t="shared" si="586"/>
        <v>0</v>
      </c>
      <c r="BB163" s="121" t="str">
        <f>IF(COUNTA(E163:F163:H163)&lt;3,"",(IF(AY163=TRUE,$AY$3,IF(AZ163=TRUE,$AZ$3,IF(BA163=TRUE,$BA$3,"Aucune action requise")))))</f>
        <v>Aucune action requise</v>
      </c>
      <c r="BC163" s="237" t="b">
        <f t="shared" si="587"/>
        <v>0</v>
      </c>
      <c r="BD163" s="237" t="b">
        <f t="shared" si="588"/>
        <v>0</v>
      </c>
      <c r="BE163" s="237" t="b">
        <f t="shared" si="589"/>
        <v>0</v>
      </c>
      <c r="BF163" s="237" t="b">
        <f t="shared" si="590"/>
        <v>0</v>
      </c>
      <c r="BG163" s="121" t="str">
        <f>IF(COUNTA(E163:F163:H163)&lt;3,"",(IF(BC163=TRUE,$BC$3,IF(BD163=TRUE,$BD$3,IF(BE163=TRUE,$BE$3,IF(BF163=TRUE,$BF$3,"Aucun"))))))</f>
        <v>Aucun</v>
      </c>
      <c r="BH163" s="122">
        <f t="shared" si="591"/>
        <v>0</v>
      </c>
      <c r="BI163" s="122">
        <f>'ODD 16'!AX12</f>
        <v>0</v>
      </c>
      <c r="BJ163" s="34"/>
      <c r="BK163" s="306"/>
      <c r="BL163" s="662">
        <f t="shared" si="592"/>
        <v>0</v>
      </c>
      <c r="BM163" s="663">
        <f t="shared" si="593"/>
        <v>0</v>
      </c>
      <c r="BR163" s="234">
        <f t="shared" si="594"/>
        <v>1</v>
      </c>
      <c r="BS163" s="234">
        <f t="shared" si="595"/>
        <v>0</v>
      </c>
      <c r="BT163" s="234">
        <f t="shared" si="596"/>
        <v>0</v>
      </c>
      <c r="BU163" s="234">
        <f t="shared" si="597"/>
        <v>0</v>
      </c>
      <c r="BV163" s="234">
        <f t="shared" si="598"/>
        <v>0</v>
      </c>
      <c r="BW163" s="234">
        <f t="shared" si="599"/>
        <v>0</v>
      </c>
      <c r="BX163" s="234">
        <f t="shared" si="600"/>
        <v>0</v>
      </c>
      <c r="BY163" s="234">
        <f t="shared" si="601"/>
        <v>0</v>
      </c>
    </row>
    <row r="164" spans="1:77" s="233" customFormat="1" ht="114" customHeight="1">
      <c r="A164" s="226"/>
      <c r="B164" s="261" t="s">
        <v>369</v>
      </c>
      <c r="C164" s="159" t="s">
        <v>370</v>
      </c>
      <c r="D164" s="594">
        <f>'ODD 16'!D13</f>
        <v>0</v>
      </c>
      <c r="E164" s="172">
        <f>'ODD 16'!E13</f>
        <v>0</v>
      </c>
      <c r="F164" s="119">
        <f>'ODD 16'!F13</f>
        <v>0</v>
      </c>
      <c r="G164" s="119">
        <f>'ODD 16'!G13</f>
        <v>0</v>
      </c>
      <c r="H164" s="120">
        <f>'ODD 16'!H13</f>
        <v>0</v>
      </c>
      <c r="I164" s="120">
        <f>'ODD 16'!I13</f>
        <v>0</v>
      </c>
      <c r="J164" s="236">
        <f>S164</f>
        <v>0</v>
      </c>
      <c r="K164" s="237">
        <f t="shared" si="580"/>
        <v>0</v>
      </c>
      <c r="L164" s="237" t="b">
        <f>OR(K164=31)</f>
        <v>0</v>
      </c>
      <c r="M164" s="237" t="b">
        <f>OR(K164=21,K164=32)</f>
        <v>0</v>
      </c>
      <c r="N164" s="237" t="b">
        <f>OR(K164=22,K164=33)</f>
        <v>0</v>
      </c>
      <c r="O164" s="237" t="b">
        <f>OR(K164=11,K164=12)</f>
        <v>0</v>
      </c>
      <c r="P164" s="237" t="b">
        <f>OR(K164=23,K164=34)</f>
        <v>0</v>
      </c>
      <c r="Q164" s="237" t="b">
        <f>OR(K164=13,K164=14,K164=24)</f>
        <v>0</v>
      </c>
      <c r="R164" s="237" t="b">
        <f>OR(K164=1,K164=2,K164=3,K164=4)</f>
        <v>0</v>
      </c>
      <c r="S164" s="238">
        <f t="shared" si="581"/>
        <v>0</v>
      </c>
      <c r="T164" s="239">
        <f t="shared" si="582"/>
        <v>0</v>
      </c>
      <c r="U164" s="240">
        <f t="shared" si="583"/>
        <v>0</v>
      </c>
      <c r="V164" s="237" t="b">
        <f>OR(U164=61,U164=62,U164=63)</f>
        <v>0</v>
      </c>
      <c r="W164" s="237" t="b">
        <f>OR(U164=51,U164=52)</f>
        <v>0</v>
      </c>
      <c r="X164" s="237" t="b">
        <f>OR(U164=31,U164=41,U164=42,U164=53)</f>
        <v>0</v>
      </c>
      <c r="Y164" s="237" t="b">
        <f>OR(U164=21,U164=32)</f>
        <v>0</v>
      </c>
      <c r="Z164" s="634" t="b">
        <f>AND(V164=FALSE,W164=FALSE,X164=FALSE,Y164=FALSE)</f>
        <v>1</v>
      </c>
      <c r="AA164" s="639" t="str">
        <f>IF(COUNTA(E164:F164:H164)&lt;3,"",(IF(V164=TRUE,$V$3,IF(W164=TRUE,$W$3,IF(X164=TRUE,$X$3,IF(Y164=TRUE,$Y$3,"Non"))))))</f>
        <v>Non</v>
      </c>
      <c r="AB164" s="237" t="b">
        <f>OR(U164=61,U164=62,U164=51,U164=52)</f>
        <v>0</v>
      </c>
      <c r="AC164" s="237" t="b">
        <f>OR(U164=41,U164=42)</f>
        <v>0</v>
      </c>
      <c r="AD164" s="237" t="b">
        <f>OR(U164=31,U164=32,U164=63,U164=64,U164=53,U164=54,)</f>
        <v>0</v>
      </c>
      <c r="AE164" s="237" t="b">
        <f>OR(U164=21,U164=22,)</f>
        <v>0</v>
      </c>
      <c r="AF164" s="237" t="b">
        <f>OR(U164=11,U164=12,U164=13,U164=23,)</f>
        <v>0</v>
      </c>
      <c r="AG164" s="121" t="str">
        <f>IF(COUNTA(E164:F164:H164)&lt;3,"",(IF(AB164=TRUE,$AB$3,IF(AC164=TRUE,$AC$3,IF(AD164=TRUE,$AD$3,IF(AE164=TRUE,$AE$3,IF(AF164=TRUE,$AF$3,"Aucune")))))))</f>
        <v>Aucune</v>
      </c>
      <c r="AH164" s="237" t="b">
        <f t="shared" si="522"/>
        <v>0</v>
      </c>
      <c r="AI164" s="237" t="b">
        <f t="shared" si="523"/>
        <v>0</v>
      </c>
      <c r="AJ164" s="237" t="b">
        <f t="shared" si="524"/>
        <v>0</v>
      </c>
      <c r="AK164" s="237" t="b">
        <f t="shared" si="525"/>
        <v>0</v>
      </c>
      <c r="AL164" s="237" t="b">
        <f t="shared" si="526"/>
        <v>0</v>
      </c>
      <c r="AM164" s="237" t="b">
        <f t="shared" si="527"/>
        <v>0</v>
      </c>
      <c r="AN164" s="237" t="b">
        <f t="shared" si="528"/>
        <v>0</v>
      </c>
      <c r="AO164" s="237" t="b">
        <f t="shared" si="529"/>
        <v>0</v>
      </c>
      <c r="AP164" s="237" t="b">
        <f t="shared" si="530"/>
        <v>0</v>
      </c>
      <c r="AQ164" s="237" t="b">
        <f t="shared" si="531"/>
        <v>0</v>
      </c>
      <c r="AR164" s="237" t="b">
        <f t="shared" si="532"/>
        <v>0</v>
      </c>
      <c r="AS164" s="237" t="b">
        <f t="shared" si="533"/>
        <v>0</v>
      </c>
      <c r="AT164" s="237" t="b">
        <f t="shared" si="534"/>
        <v>0</v>
      </c>
      <c r="AU164" s="237" t="b">
        <f t="shared" si="535"/>
        <v>0</v>
      </c>
      <c r="AV164" s="237" t="b">
        <f t="shared" si="536"/>
        <v>0</v>
      </c>
      <c r="AW164" s="237" t="b">
        <f t="shared" si="537"/>
        <v>0</v>
      </c>
      <c r="AX164" s="623" t="str">
        <f>IF(COUNTA(E164:F164:H164)&lt;3,"",(IF(AH164=TRUE,AH$3,IF(AI164=TRUE,AI$3,IF(AJ164=TRUE,AJ$3,IF(AK164=TRUE,AK$3,IF(AL164=TRUE,AL$3,IF(AM164=TRUE,AM$3,IF(AN164=TRUE,AN$3,IF(AO164=TRUE,AO$3,IF(AP164=TRUE,AP$3,IF(AQ164=TRUE,AQ$3,IF(AR164=TRUE,AR$3,IF(AS164=TRUE,AS$3,IF(AT164=TRUE,AT$3,IF(AU164=TRUE,AU$3,IF(AV164=TRUE,AV$3,IF(AW164=TRUE,AW$3,"Aucune"))))))))))))))))))</f>
        <v>Aucune</v>
      </c>
      <c r="AY164" s="551" t="b">
        <f t="shared" si="584"/>
        <v>0</v>
      </c>
      <c r="AZ164" s="237" t="b">
        <f t="shared" si="585"/>
        <v>0</v>
      </c>
      <c r="BA164" s="237" t="b">
        <f t="shared" si="586"/>
        <v>0</v>
      </c>
      <c r="BB164" s="121" t="str">
        <f>IF(COUNTA(E164:F164:H164)&lt;3,"",(IF(AY164=TRUE,$AY$3,IF(AZ164=TRUE,$AZ$3,IF(BA164=TRUE,$BA$3,"Aucune action requise")))))</f>
        <v>Aucune action requise</v>
      </c>
      <c r="BC164" s="237" t="b">
        <f t="shared" si="587"/>
        <v>0</v>
      </c>
      <c r="BD164" s="237" t="b">
        <f t="shared" si="588"/>
        <v>0</v>
      </c>
      <c r="BE164" s="237" t="b">
        <f t="shared" si="589"/>
        <v>0</v>
      </c>
      <c r="BF164" s="237" t="b">
        <f t="shared" si="590"/>
        <v>0</v>
      </c>
      <c r="BG164" s="121" t="str">
        <f>IF(COUNTA(E164:F164:H164)&lt;3,"",(IF(BC164=TRUE,$BC$3,IF(BD164=TRUE,$BD$3,IF(BE164=TRUE,$BE$3,IF(BF164=TRUE,$BF$3,"Aucun"))))))</f>
        <v>Aucun</v>
      </c>
      <c r="BH164" s="122">
        <f t="shared" si="591"/>
        <v>0</v>
      </c>
      <c r="BI164" s="122">
        <f>'ODD 16'!AX13</f>
        <v>0</v>
      </c>
      <c r="BJ164" s="34"/>
      <c r="BK164" s="306"/>
      <c r="BL164" s="662">
        <f t="shared" si="592"/>
        <v>0</v>
      </c>
      <c r="BM164" s="663">
        <f t="shared" si="593"/>
        <v>0</v>
      </c>
      <c r="BR164" s="234">
        <f t="shared" si="594"/>
        <v>1</v>
      </c>
      <c r="BS164" s="234">
        <f t="shared" si="595"/>
        <v>0</v>
      </c>
      <c r="BT164" s="234">
        <f t="shared" si="596"/>
        <v>0</v>
      </c>
      <c r="BU164" s="234">
        <f t="shared" si="597"/>
        <v>0</v>
      </c>
      <c r="BV164" s="234">
        <f t="shared" si="598"/>
        <v>0</v>
      </c>
      <c r="BW164" s="234">
        <f t="shared" si="599"/>
        <v>0</v>
      </c>
      <c r="BX164" s="234">
        <f t="shared" si="600"/>
        <v>0</v>
      </c>
      <c r="BY164" s="234">
        <f t="shared" si="601"/>
        <v>0</v>
      </c>
    </row>
    <row r="165" spans="1:77" s="233" customFormat="1" ht="114" customHeight="1">
      <c r="A165" s="226"/>
      <c r="B165" s="264" t="s">
        <v>371</v>
      </c>
      <c r="C165" s="166" t="s">
        <v>372</v>
      </c>
      <c r="D165" s="598">
        <f>'ODD 16'!D14</f>
        <v>0</v>
      </c>
      <c r="E165" s="174">
        <f>'ODD 16'!E14</f>
        <v>0</v>
      </c>
      <c r="F165" s="124">
        <f>'ODD 16'!F14</f>
        <v>0</v>
      </c>
      <c r="G165" s="124">
        <f>'ODD 16'!G14</f>
        <v>0</v>
      </c>
      <c r="H165" s="125">
        <f>'ODD 16'!H14</f>
        <v>0</v>
      </c>
      <c r="I165" s="125">
        <f>'ODD 16'!I14</f>
        <v>0</v>
      </c>
      <c r="J165" s="126">
        <f t="shared" ref="J165:J166" si="620">S165</f>
        <v>0</v>
      </c>
      <c r="K165" s="265">
        <f t="shared" si="580"/>
        <v>0</v>
      </c>
      <c r="L165" s="265" t="b">
        <f t="shared" ref="L165:L166" si="621">OR(K165=31)</f>
        <v>0</v>
      </c>
      <c r="M165" s="265" t="b">
        <f t="shared" ref="M165:M166" si="622">OR(K165=21,K165=32)</f>
        <v>0</v>
      </c>
      <c r="N165" s="265" t="b">
        <f t="shared" ref="N165:N166" si="623">OR(K165=22,K165=33)</f>
        <v>0</v>
      </c>
      <c r="O165" s="265" t="b">
        <f t="shared" ref="O165:O166" si="624">OR(K165=11,K165=12)</f>
        <v>0</v>
      </c>
      <c r="P165" s="265" t="b">
        <f t="shared" ref="P165:P166" si="625">OR(K165=23,K165=34)</f>
        <v>0</v>
      </c>
      <c r="Q165" s="265" t="b">
        <f t="shared" ref="Q165:Q166" si="626">OR(K165=13,K165=14,K165=24)</f>
        <v>0</v>
      </c>
      <c r="R165" s="265" t="b">
        <f t="shared" ref="R165:R166" si="627">OR(K165=1,K165=2,K165=3,K165=4)</f>
        <v>0</v>
      </c>
      <c r="S165" s="266">
        <f t="shared" si="581"/>
        <v>0</v>
      </c>
      <c r="T165" s="267">
        <f t="shared" si="582"/>
        <v>0</v>
      </c>
      <c r="U165" s="241">
        <f t="shared" si="583"/>
        <v>0</v>
      </c>
      <c r="V165" s="265" t="b">
        <f t="shared" ref="V165:V166" si="628">OR(U165=61,U165=62,U165=63)</f>
        <v>0</v>
      </c>
      <c r="W165" s="265" t="b">
        <f t="shared" ref="W165:W166" si="629">OR(U165=51,U165=52)</f>
        <v>0</v>
      </c>
      <c r="X165" s="265" t="b">
        <f t="shared" ref="X165:X166" si="630">OR(U165=31,U165=41,U165=42,U165=53)</f>
        <v>0</v>
      </c>
      <c r="Y165" s="265" t="b">
        <f t="shared" ref="Y165:Y166" si="631">OR(U165=21,U165=32)</f>
        <v>0</v>
      </c>
      <c r="Z165" s="644" t="b">
        <f t="shared" ref="Z165:Z166" si="632">AND(V165=FALSE,W165=FALSE,X165=FALSE,Y165=FALSE)</f>
        <v>1</v>
      </c>
      <c r="AA165" s="646" t="str">
        <f>IF(COUNTA(E165:F165:H165)&lt;3,"",(IF(V165=TRUE,$V$3,IF(W165=TRUE,$W$3,IF(X165=TRUE,$X$3,IF(Y165=TRUE,$Y$3,"Non"))))))</f>
        <v>Non</v>
      </c>
      <c r="AB165" s="265" t="b">
        <f t="shared" ref="AB165:AB166" si="633">OR(U165=61,U165=62,U165=51,U165=52)</f>
        <v>0</v>
      </c>
      <c r="AC165" s="265" t="b">
        <f t="shared" ref="AC165:AC166" si="634">OR(U165=41,U165=42)</f>
        <v>0</v>
      </c>
      <c r="AD165" s="265" t="b">
        <f t="shared" ref="AD165:AD166" si="635">OR(U165=31,U165=32,U165=63,U165=64,U165=53,U165=54,)</f>
        <v>0</v>
      </c>
      <c r="AE165" s="265" t="b">
        <f t="shared" ref="AE165:AE166" si="636">OR(U165=21,U165=22,)</f>
        <v>0</v>
      </c>
      <c r="AF165" s="265" t="b">
        <f t="shared" ref="AF165:AF166" si="637">OR(U165=11,U165=12,U165=13,U165=23,)</f>
        <v>0</v>
      </c>
      <c r="AG165" s="144" t="str">
        <f>IF(COUNTA(E165:F165:H165)&lt;3,"",(IF(AB165=TRUE,$AB$3,IF(AC165=TRUE,$AC$3,IF(AD165=TRUE,$AD$3,IF(AE165=TRUE,$AE$3,IF(AF165=TRUE,$AF$3,"Aucune")))))))</f>
        <v>Aucune</v>
      </c>
      <c r="AH165" s="237" t="b">
        <f t="shared" si="522"/>
        <v>0</v>
      </c>
      <c r="AI165" s="237" t="b">
        <f t="shared" si="523"/>
        <v>0</v>
      </c>
      <c r="AJ165" s="237" t="b">
        <f t="shared" si="524"/>
        <v>0</v>
      </c>
      <c r="AK165" s="237" t="b">
        <f t="shared" si="525"/>
        <v>0</v>
      </c>
      <c r="AL165" s="237" t="b">
        <f t="shared" si="526"/>
        <v>0</v>
      </c>
      <c r="AM165" s="237" t="b">
        <f t="shared" si="527"/>
        <v>0</v>
      </c>
      <c r="AN165" s="237" t="b">
        <f t="shared" si="528"/>
        <v>0</v>
      </c>
      <c r="AO165" s="237" t="b">
        <f t="shared" si="529"/>
        <v>0</v>
      </c>
      <c r="AP165" s="237" t="b">
        <f t="shared" si="530"/>
        <v>0</v>
      </c>
      <c r="AQ165" s="237" t="b">
        <f t="shared" si="531"/>
        <v>0</v>
      </c>
      <c r="AR165" s="237" t="b">
        <f t="shared" si="532"/>
        <v>0</v>
      </c>
      <c r="AS165" s="237" t="b">
        <f t="shared" si="533"/>
        <v>0</v>
      </c>
      <c r="AT165" s="237" t="b">
        <f t="shared" si="534"/>
        <v>0</v>
      </c>
      <c r="AU165" s="237" t="b">
        <f t="shared" si="535"/>
        <v>0</v>
      </c>
      <c r="AV165" s="237" t="b">
        <f t="shared" si="536"/>
        <v>0</v>
      </c>
      <c r="AW165" s="237" t="b">
        <f t="shared" si="537"/>
        <v>0</v>
      </c>
      <c r="AX165" s="567" t="str">
        <f>IF(COUNTA(E165:F165:H165)&lt;3,"",(IF(AH165=TRUE,AH$3,IF(AI165=TRUE,AI$3,IF(AJ165=TRUE,AJ$3,IF(AK165=TRUE,AK$3,IF(AL165=TRUE,AL$3,IF(AM165=TRUE,AM$3,IF(AN165=TRUE,AN$3,IF(AO165=TRUE,AO$3,IF(AP165=TRUE,AP$3,IF(AQ165=TRUE,AQ$3,IF(AR165=TRUE,AR$3,IF(AS165=TRUE,AS$3,IF(AT165=TRUE,AT$3,IF(AU165=TRUE,AU$3,IF(AV165=TRUE,AV$3,IF(AW165=TRUE,AW$3,"Aucune"))))))))))))))))))</f>
        <v>Aucune</v>
      </c>
      <c r="AY165" s="564" t="b">
        <f t="shared" si="584"/>
        <v>0</v>
      </c>
      <c r="AZ165" s="265" t="b">
        <f t="shared" si="585"/>
        <v>0</v>
      </c>
      <c r="BA165" s="265" t="b">
        <f t="shared" si="586"/>
        <v>0</v>
      </c>
      <c r="BB165" s="144" t="str">
        <f>IF(COUNTA(E165:F165:H165)&lt;3,"",(IF(AY165=TRUE,$AY$3,IF(AZ165=TRUE,$AZ$3,IF(BA165=TRUE,$BA$3,"Aucune action requise")))))</f>
        <v>Aucune action requise</v>
      </c>
      <c r="BC165" s="265" t="b">
        <f t="shared" si="587"/>
        <v>0</v>
      </c>
      <c r="BD165" s="265" t="b">
        <f t="shared" si="588"/>
        <v>0</v>
      </c>
      <c r="BE165" s="265" t="b">
        <f t="shared" si="589"/>
        <v>0</v>
      </c>
      <c r="BF165" s="265" t="b">
        <f t="shared" si="590"/>
        <v>0</v>
      </c>
      <c r="BG165" s="144" t="str">
        <f>IF(COUNTA(E165:F165:H165)&lt;3,"",(IF(BC165=TRUE,$BC$3,IF(BD165=TRUE,$BD$3,IF(BE165=TRUE,$BE$3,IF(BF165=TRUE,$BF$3,"Aucun"))))))</f>
        <v>Aucun</v>
      </c>
      <c r="BH165" s="145">
        <f t="shared" si="591"/>
        <v>0</v>
      </c>
      <c r="BI165" s="145">
        <f>'ODD 16'!AX14</f>
        <v>0</v>
      </c>
      <c r="BJ165" s="37"/>
      <c r="BK165" s="310"/>
      <c r="BL165" s="672">
        <f t="shared" si="592"/>
        <v>0</v>
      </c>
      <c r="BM165" s="673">
        <f t="shared" si="593"/>
        <v>0</v>
      </c>
      <c r="BR165" s="234">
        <f t="shared" si="594"/>
        <v>1</v>
      </c>
      <c r="BS165" s="234">
        <f t="shared" si="595"/>
        <v>0</v>
      </c>
      <c r="BT165" s="234">
        <f t="shared" si="596"/>
        <v>0</v>
      </c>
      <c r="BU165" s="234">
        <f t="shared" si="597"/>
        <v>0</v>
      </c>
      <c r="BV165" s="234">
        <f t="shared" si="598"/>
        <v>0</v>
      </c>
      <c r="BW165" s="234">
        <f t="shared" si="599"/>
        <v>0</v>
      </c>
      <c r="BX165" s="234">
        <f t="shared" si="600"/>
        <v>0</v>
      </c>
      <c r="BY165" s="234">
        <f t="shared" si="601"/>
        <v>0</v>
      </c>
    </row>
    <row r="166" spans="1:77" ht="114" customHeight="1">
      <c r="B166" s="264" t="s">
        <v>373</v>
      </c>
      <c r="C166" s="166" t="s">
        <v>374</v>
      </c>
      <c r="D166" s="598">
        <f>'ODD 16'!D15</f>
        <v>0</v>
      </c>
      <c r="E166" s="174">
        <f>'ODD 16'!E15</f>
        <v>0</v>
      </c>
      <c r="F166" s="124">
        <f>'ODD 16'!F15</f>
        <v>0</v>
      </c>
      <c r="G166" s="124">
        <f>'ODD 16'!G15</f>
        <v>0</v>
      </c>
      <c r="H166" s="125">
        <f>'ODD 16'!H15</f>
        <v>0</v>
      </c>
      <c r="I166" s="125">
        <f>'ODD 16'!I15</f>
        <v>0</v>
      </c>
      <c r="J166" s="126">
        <f t="shared" si="620"/>
        <v>0</v>
      </c>
      <c r="K166" s="265">
        <f t="shared" si="580"/>
        <v>0</v>
      </c>
      <c r="L166" s="265" t="b">
        <f t="shared" si="621"/>
        <v>0</v>
      </c>
      <c r="M166" s="265" t="b">
        <f t="shared" si="622"/>
        <v>0</v>
      </c>
      <c r="N166" s="265" t="b">
        <f t="shared" si="623"/>
        <v>0</v>
      </c>
      <c r="O166" s="265" t="b">
        <f t="shared" si="624"/>
        <v>0</v>
      </c>
      <c r="P166" s="265" t="b">
        <f t="shared" si="625"/>
        <v>0</v>
      </c>
      <c r="Q166" s="265" t="b">
        <f t="shared" si="626"/>
        <v>0</v>
      </c>
      <c r="R166" s="265" t="b">
        <f t="shared" si="627"/>
        <v>0</v>
      </c>
      <c r="S166" s="266">
        <f t="shared" si="581"/>
        <v>0</v>
      </c>
      <c r="T166" s="267">
        <f t="shared" si="582"/>
        <v>0</v>
      </c>
      <c r="U166" s="241">
        <f t="shared" si="583"/>
        <v>0</v>
      </c>
      <c r="V166" s="265" t="b">
        <f t="shared" si="628"/>
        <v>0</v>
      </c>
      <c r="W166" s="265" t="b">
        <f t="shared" si="629"/>
        <v>0</v>
      </c>
      <c r="X166" s="265" t="b">
        <f t="shared" si="630"/>
        <v>0</v>
      </c>
      <c r="Y166" s="265" t="b">
        <f t="shared" si="631"/>
        <v>0</v>
      </c>
      <c r="Z166" s="644" t="b">
        <f t="shared" si="632"/>
        <v>1</v>
      </c>
      <c r="AA166" s="646" t="str">
        <f>IF(COUNTA(E166:F166:H166)&lt;3,"",(IF(V166=TRUE,$V$3,IF(W166=TRUE,$W$3,IF(X166=TRUE,$X$3,IF(Y166=TRUE,$Y$3,"Non"))))))</f>
        <v>Non</v>
      </c>
      <c r="AB166" s="265" t="b">
        <f t="shared" si="633"/>
        <v>0</v>
      </c>
      <c r="AC166" s="265" t="b">
        <f t="shared" si="634"/>
        <v>0</v>
      </c>
      <c r="AD166" s="265" t="b">
        <f t="shared" si="635"/>
        <v>0</v>
      </c>
      <c r="AE166" s="265" t="b">
        <f t="shared" si="636"/>
        <v>0</v>
      </c>
      <c r="AF166" s="265" t="b">
        <f t="shared" si="637"/>
        <v>0</v>
      </c>
      <c r="AG166" s="144" t="str">
        <f>IF(COUNTA(E166:F166:H166)&lt;3,"",(IF(AB166=TRUE,$AB$3,IF(AC166=TRUE,$AC$3,IF(AD166=TRUE,$AD$3,IF(AE166=TRUE,$AE$3,IF(AF166=TRUE,$AF$3,"Aucune")))))))</f>
        <v>Aucune</v>
      </c>
      <c r="AH166" s="237" t="b">
        <f t="shared" si="522"/>
        <v>0</v>
      </c>
      <c r="AI166" s="237" t="b">
        <f t="shared" si="523"/>
        <v>0</v>
      </c>
      <c r="AJ166" s="237" t="b">
        <f t="shared" si="524"/>
        <v>0</v>
      </c>
      <c r="AK166" s="237" t="b">
        <f t="shared" si="525"/>
        <v>0</v>
      </c>
      <c r="AL166" s="237" t="b">
        <f t="shared" si="526"/>
        <v>0</v>
      </c>
      <c r="AM166" s="237" t="b">
        <f t="shared" si="527"/>
        <v>0</v>
      </c>
      <c r="AN166" s="237" t="b">
        <f t="shared" si="528"/>
        <v>0</v>
      </c>
      <c r="AO166" s="237" t="b">
        <f t="shared" si="529"/>
        <v>0</v>
      </c>
      <c r="AP166" s="237" t="b">
        <f t="shared" si="530"/>
        <v>0</v>
      </c>
      <c r="AQ166" s="237" t="b">
        <f t="shared" si="531"/>
        <v>0</v>
      </c>
      <c r="AR166" s="237" t="b">
        <f t="shared" si="532"/>
        <v>0</v>
      </c>
      <c r="AS166" s="237" t="b">
        <f t="shared" si="533"/>
        <v>0</v>
      </c>
      <c r="AT166" s="237" t="b">
        <f t="shared" si="534"/>
        <v>0</v>
      </c>
      <c r="AU166" s="237" t="b">
        <f t="shared" si="535"/>
        <v>0</v>
      </c>
      <c r="AV166" s="237" t="b">
        <f t="shared" si="536"/>
        <v>0</v>
      </c>
      <c r="AW166" s="237" t="b">
        <f t="shared" si="537"/>
        <v>0</v>
      </c>
      <c r="AX166" s="567" t="str">
        <f>IF(COUNTA(E166:F166:H166)&lt;3,"",(IF(AH166=TRUE,AH$3,IF(AI166=TRUE,AI$3,IF(AJ166=TRUE,AJ$3,IF(AK166=TRUE,AK$3,IF(AL166=TRUE,AL$3,IF(AM166=TRUE,AM$3,IF(AN166=TRUE,AN$3,IF(AO166=TRUE,AO$3,IF(AP166=TRUE,AP$3,IF(AQ166=TRUE,AQ$3,IF(AR166=TRUE,AR$3,IF(AS166=TRUE,AS$3,IF(AT166=TRUE,AT$3,IF(AU166=TRUE,AU$3,IF(AV166=TRUE,AV$3,IF(AW166=TRUE,AW$3,"Aucune"))))))))))))))))))</f>
        <v>Aucune</v>
      </c>
      <c r="AY166" s="564" t="b">
        <f t="shared" si="584"/>
        <v>0</v>
      </c>
      <c r="AZ166" s="265" t="b">
        <f t="shared" si="585"/>
        <v>0</v>
      </c>
      <c r="BA166" s="265" t="b">
        <f t="shared" si="586"/>
        <v>0</v>
      </c>
      <c r="BB166" s="144" t="str">
        <f>IF(COUNTA(E166:F166:H166)&lt;3,"",(IF(AY166=TRUE,$AY$3,IF(AZ166=TRUE,$AZ$3,IF(BA166=TRUE,$BA$3,"Aucune action requise")))))</f>
        <v>Aucune action requise</v>
      </c>
      <c r="BC166" s="265" t="b">
        <f t="shared" si="587"/>
        <v>0</v>
      </c>
      <c r="BD166" s="265" t="b">
        <f t="shared" si="588"/>
        <v>0</v>
      </c>
      <c r="BE166" s="265" t="b">
        <f t="shared" si="589"/>
        <v>0</v>
      </c>
      <c r="BF166" s="265" t="b">
        <f t="shared" si="590"/>
        <v>0</v>
      </c>
      <c r="BG166" s="144" t="str">
        <f>IF(COUNTA(E166:F166:H166)&lt;3,"",(IF(BC166=TRUE,$BC$3,IF(BD166=TRUE,$BD$3,IF(BE166=TRUE,$BE$3,IF(BF166=TRUE,$BF$3,"Aucun"))))))</f>
        <v>Aucun</v>
      </c>
      <c r="BH166" s="145">
        <f t="shared" si="591"/>
        <v>0</v>
      </c>
      <c r="BI166" s="145">
        <f>'ODD 16'!AX15</f>
        <v>0</v>
      </c>
      <c r="BJ166" s="37"/>
      <c r="BK166" s="310"/>
      <c r="BL166" s="672">
        <f t="shared" si="592"/>
        <v>0</v>
      </c>
      <c r="BM166" s="673">
        <f t="shared" si="593"/>
        <v>0</v>
      </c>
      <c r="BR166" s="234">
        <f t="shared" si="594"/>
        <v>1</v>
      </c>
      <c r="BS166" s="234">
        <f t="shared" si="595"/>
        <v>0</v>
      </c>
      <c r="BT166" s="234">
        <f t="shared" si="596"/>
        <v>0</v>
      </c>
      <c r="BU166" s="234">
        <f t="shared" si="597"/>
        <v>0</v>
      </c>
      <c r="BV166" s="234">
        <f t="shared" si="598"/>
        <v>0</v>
      </c>
      <c r="BW166" s="234">
        <f t="shared" si="599"/>
        <v>0</v>
      </c>
      <c r="BX166" s="234">
        <f t="shared" si="600"/>
        <v>0</v>
      </c>
      <c r="BY166" s="234">
        <f t="shared" si="601"/>
        <v>0</v>
      </c>
    </row>
    <row r="167" spans="1:77" ht="114" customHeight="1" thickBot="1">
      <c r="B167" s="285" t="s">
        <v>375</v>
      </c>
      <c r="C167" s="167" t="s">
        <v>376</v>
      </c>
      <c r="D167" s="603">
        <f>'ODD 16'!D16</f>
        <v>0</v>
      </c>
      <c r="E167" s="188">
        <f>'ODD 16'!E16</f>
        <v>0</v>
      </c>
      <c r="F167" s="189">
        <f>'ODD 16'!F16</f>
        <v>0</v>
      </c>
      <c r="G167" s="189">
        <f>'ODD 16'!G16</f>
        <v>0</v>
      </c>
      <c r="H167" s="190">
        <f>'ODD 16'!H16</f>
        <v>0</v>
      </c>
      <c r="I167" s="190">
        <f>'ODD 16'!I16</f>
        <v>0</v>
      </c>
      <c r="J167" s="292">
        <f>S167</f>
        <v>0</v>
      </c>
      <c r="K167" s="293">
        <f t="shared" si="580"/>
        <v>0</v>
      </c>
      <c r="L167" s="293" t="b">
        <f>OR(K167=31)</f>
        <v>0</v>
      </c>
      <c r="M167" s="293" t="b">
        <f>OR(K167=21,K167=32)</f>
        <v>0</v>
      </c>
      <c r="N167" s="293" t="b">
        <f>OR(K167=22,K167=33)</f>
        <v>0</v>
      </c>
      <c r="O167" s="293" t="b">
        <f>OR(K167=11,K167=12)</f>
        <v>0</v>
      </c>
      <c r="P167" s="293" t="b">
        <f>OR(K167=23,K167=34)</f>
        <v>0</v>
      </c>
      <c r="Q167" s="293" t="b">
        <f>OR(K167=13,K167=14,K167=24)</f>
        <v>0</v>
      </c>
      <c r="R167" s="293" t="b">
        <f>OR(K167=1,K167=2,K167=3,K167=4)</f>
        <v>0</v>
      </c>
      <c r="S167" s="294">
        <f t="shared" si="581"/>
        <v>0</v>
      </c>
      <c r="T167" s="295">
        <f t="shared" si="582"/>
        <v>0</v>
      </c>
      <c r="U167" s="296">
        <f t="shared" si="583"/>
        <v>0</v>
      </c>
      <c r="V167" s="293" t="b">
        <f>OR(U167=61,U167=62,U167=63)</f>
        <v>0</v>
      </c>
      <c r="W167" s="293" t="b">
        <f>OR(U167=51,U167=52)</f>
        <v>0</v>
      </c>
      <c r="X167" s="293" t="b">
        <f>OR(U167=31,U167=41,U167=42,U167=53)</f>
        <v>0</v>
      </c>
      <c r="Y167" s="293" t="b">
        <f>OR(U167=21,U167=32)</f>
        <v>0</v>
      </c>
      <c r="Z167" s="651" t="b">
        <f>AND(V167=FALSE,W167=FALSE,X167=FALSE,Y167=FALSE)</f>
        <v>1</v>
      </c>
      <c r="AA167" s="640" t="str">
        <f>IF(COUNTA(E167:F167:H167)&lt;3,"",(IF(V167=TRUE,$V$3,IF(W167=TRUE,$W$3,IF(X167=TRUE,$X$3,IF(Y167=TRUE,$Y$3,"Non"))))))</f>
        <v>Non</v>
      </c>
      <c r="AB167" s="288" t="b">
        <f>OR(U167=61,U167=62,U167=51,U167=52)</f>
        <v>0</v>
      </c>
      <c r="AC167" s="288" t="b">
        <f>OR(U167=41,U167=42)</f>
        <v>0</v>
      </c>
      <c r="AD167" s="288" t="b">
        <f>OR(U167=31,U167=32,U167=63,U167=64,U167=53,U167=54,)</f>
        <v>0</v>
      </c>
      <c r="AE167" s="288" t="b">
        <f>OR(U167=21,U167=22,)</f>
        <v>0</v>
      </c>
      <c r="AF167" s="288" t="b">
        <f>OR(U167=11,U167=12,U167=13,U167=23,)</f>
        <v>0</v>
      </c>
      <c r="AG167" s="179" t="str">
        <f>IF(COUNTA(E167:F167:H167)&lt;3,"",(IF(AB167=TRUE,$AB$3,IF(AC167=TRUE,$AC$3,IF(AD167=TRUE,$AD$3,IF(AE167=TRUE,$AE$3,IF(AF167=TRUE,$AF$3,"Aucune")))))))</f>
        <v>Aucune</v>
      </c>
      <c r="AH167" s="288" t="b">
        <f t="shared" si="522"/>
        <v>0</v>
      </c>
      <c r="AI167" s="288" t="b">
        <f t="shared" si="523"/>
        <v>0</v>
      </c>
      <c r="AJ167" s="288" t="b">
        <f t="shared" si="524"/>
        <v>0</v>
      </c>
      <c r="AK167" s="288" t="b">
        <f t="shared" si="525"/>
        <v>0</v>
      </c>
      <c r="AL167" s="288" t="b">
        <f t="shared" si="526"/>
        <v>0</v>
      </c>
      <c r="AM167" s="288" t="b">
        <f t="shared" si="527"/>
        <v>0</v>
      </c>
      <c r="AN167" s="288" t="b">
        <f t="shared" si="528"/>
        <v>0</v>
      </c>
      <c r="AO167" s="288" t="b">
        <f t="shared" si="529"/>
        <v>0</v>
      </c>
      <c r="AP167" s="288" t="b">
        <f t="shared" si="530"/>
        <v>0</v>
      </c>
      <c r="AQ167" s="288" t="b">
        <f t="shared" si="531"/>
        <v>0</v>
      </c>
      <c r="AR167" s="288" t="b">
        <f t="shared" si="532"/>
        <v>0</v>
      </c>
      <c r="AS167" s="288" t="b">
        <f t="shared" si="533"/>
        <v>0</v>
      </c>
      <c r="AT167" s="288" t="b">
        <f t="shared" si="534"/>
        <v>0</v>
      </c>
      <c r="AU167" s="288" t="b">
        <f t="shared" si="535"/>
        <v>0</v>
      </c>
      <c r="AV167" s="288" t="b">
        <f t="shared" si="536"/>
        <v>0</v>
      </c>
      <c r="AW167" s="288" t="b">
        <f t="shared" si="537"/>
        <v>0</v>
      </c>
      <c r="AX167" s="624" t="str">
        <f>IF(COUNTA(E167:F167:H167)&lt;3,"",(IF(AH167=TRUE,AH$3,IF(AI167=TRUE,AI$3,IF(AJ167=TRUE,AJ$3,IF(AK167=TRUE,AK$3,IF(AL167=TRUE,AL$3,IF(AM167=TRUE,AM$3,IF(AN167=TRUE,AN$3,IF(AO167=TRUE,AO$3,IF(AP167=TRUE,AP$3,IF(AQ167=TRUE,AQ$3,IF(AR167=TRUE,AR$3,IF(AS167=TRUE,AS$3,IF(AT167=TRUE,AT$3,IF(AU167=TRUE,AU$3,IF(AV167=TRUE,AV$3,IF(AW167=TRUE,AW$3,"Aucune"))))))))))))))))))</f>
        <v>Aucune</v>
      </c>
      <c r="AY167" s="606" t="b">
        <f t="shared" si="584"/>
        <v>0</v>
      </c>
      <c r="AZ167" s="293" t="b">
        <f t="shared" si="585"/>
        <v>0</v>
      </c>
      <c r="BA167" s="293" t="b">
        <f t="shared" si="586"/>
        <v>0</v>
      </c>
      <c r="BB167" s="191" t="str">
        <f>IF(COUNTA(E167:F167:H167)&lt;3,"",(IF(AY167=TRUE,$AY$3,IF(AZ167=TRUE,$AZ$3,IF(BA167=TRUE,$BA$3,"Aucune action requise")))))</f>
        <v>Aucune action requise</v>
      </c>
      <c r="BC167" s="293" t="b">
        <f t="shared" si="587"/>
        <v>0</v>
      </c>
      <c r="BD167" s="293" t="b">
        <f t="shared" si="588"/>
        <v>0</v>
      </c>
      <c r="BE167" s="293" t="b">
        <f t="shared" si="589"/>
        <v>0</v>
      </c>
      <c r="BF167" s="293" t="b">
        <f t="shared" si="590"/>
        <v>0</v>
      </c>
      <c r="BG167" s="191" t="str">
        <f>IF(COUNTA(E167:F167:H167)&lt;3,"",(IF(BC167=TRUE,$BC$3,IF(BD167=TRUE,$BD$3,IF(BE167=TRUE,$BE$3,IF(BF167=TRUE,$BF$3,"Aucun"))))))</f>
        <v>Aucun</v>
      </c>
      <c r="BH167" s="192">
        <f t="shared" si="591"/>
        <v>0</v>
      </c>
      <c r="BI167" s="192">
        <f>'ODD 16'!AX16</f>
        <v>0</v>
      </c>
      <c r="BJ167" s="78"/>
      <c r="BK167" s="315"/>
      <c r="BL167" s="664">
        <f t="shared" si="592"/>
        <v>0</v>
      </c>
      <c r="BM167" s="665">
        <f t="shared" si="593"/>
        <v>0</v>
      </c>
      <c r="BR167" s="234">
        <f t="shared" si="594"/>
        <v>1</v>
      </c>
      <c r="BS167" s="234">
        <f t="shared" si="595"/>
        <v>0</v>
      </c>
      <c r="BT167" s="234">
        <f t="shared" si="596"/>
        <v>0</v>
      </c>
      <c r="BU167" s="234">
        <f t="shared" si="597"/>
        <v>0</v>
      </c>
      <c r="BV167" s="234">
        <f t="shared" si="598"/>
        <v>0</v>
      </c>
      <c r="BW167" s="234">
        <f t="shared" si="599"/>
        <v>0</v>
      </c>
      <c r="BX167" s="234">
        <f t="shared" si="600"/>
        <v>0</v>
      </c>
      <c r="BY167" s="234">
        <f t="shared" si="601"/>
        <v>0</v>
      </c>
    </row>
    <row r="168" spans="1:77" ht="114" customHeight="1">
      <c r="B168" s="263" t="s">
        <v>377</v>
      </c>
      <c r="C168" s="196" t="s">
        <v>378</v>
      </c>
      <c r="D168" s="600">
        <f>'ODD 16'!D17</f>
        <v>0</v>
      </c>
      <c r="E168" s="195">
        <f>'ODD 16'!E17</f>
        <v>0</v>
      </c>
      <c r="F168" s="132">
        <f>'ODD 16'!F17</f>
        <v>0</v>
      </c>
      <c r="G168" s="132">
        <f>'ODD 16'!G17</f>
        <v>0</v>
      </c>
      <c r="H168" s="133">
        <f>'ODD 16'!H17</f>
        <v>0</v>
      </c>
      <c r="I168" s="133">
        <f>'ODD 16'!I17</f>
        <v>0</v>
      </c>
      <c r="J168" s="249">
        <f t="shared" ref="J168:J169" si="638">S168</f>
        <v>0</v>
      </c>
      <c r="K168" s="250">
        <f t="shared" si="580"/>
        <v>0</v>
      </c>
      <c r="L168" s="250" t="b">
        <f t="shared" ref="L168:L169" si="639">OR(K168=31)</f>
        <v>0</v>
      </c>
      <c r="M168" s="250" t="b">
        <f t="shared" ref="M168:M169" si="640">OR(K168=21,K168=32)</f>
        <v>0</v>
      </c>
      <c r="N168" s="250" t="b">
        <f t="shared" ref="N168:N169" si="641">OR(K168=22,K168=33)</f>
        <v>0</v>
      </c>
      <c r="O168" s="250" t="b">
        <f t="shared" ref="O168:O169" si="642">OR(K168=11,K168=12)</f>
        <v>0</v>
      </c>
      <c r="P168" s="250" t="b">
        <f t="shared" ref="P168:P169" si="643">OR(K168=23,K168=34)</f>
        <v>0</v>
      </c>
      <c r="Q168" s="250" t="b">
        <f t="shared" ref="Q168:Q169" si="644">OR(K168=13,K168=14,K168=24)</f>
        <v>0</v>
      </c>
      <c r="R168" s="250" t="b">
        <f t="shared" ref="R168:R169" si="645">OR(K168=1,K168=2,K168=3,K168=4)</f>
        <v>0</v>
      </c>
      <c r="S168" s="251">
        <f t="shared" si="581"/>
        <v>0</v>
      </c>
      <c r="T168" s="252">
        <f t="shared" si="582"/>
        <v>0</v>
      </c>
      <c r="U168" s="253">
        <f t="shared" si="583"/>
        <v>0</v>
      </c>
      <c r="V168" s="250" t="b">
        <f t="shared" ref="V168:V169" si="646">OR(U168=61,U168=62,U168=63)</f>
        <v>0</v>
      </c>
      <c r="W168" s="250" t="b">
        <f t="shared" ref="W168:W169" si="647">OR(U168=51,U168=52)</f>
        <v>0</v>
      </c>
      <c r="X168" s="250" t="b">
        <f t="shared" ref="X168:X169" si="648">OR(U168=31,U168=41,U168=42,U168=53)</f>
        <v>0</v>
      </c>
      <c r="Y168" s="250" t="b">
        <f t="shared" ref="Y168:Y169" si="649">OR(U168=21,U168=32)</f>
        <v>0</v>
      </c>
      <c r="Z168" s="636" t="b">
        <f t="shared" ref="Z168:Z169" si="650">AND(V168=FALSE,W168=FALSE,X168=FALSE,Y168=FALSE)</f>
        <v>1</v>
      </c>
      <c r="AA168" s="641" t="str">
        <f>IF(COUNTA(E168:F168:H168)&lt;3,"",(IF(V168=TRUE,$V$3,IF(W168=TRUE,$W$3,IF(X168=TRUE,$X$3,IF(Y168=TRUE,$Y$3,"Non"))))))</f>
        <v>Non</v>
      </c>
      <c r="AB168" s="250" t="b">
        <f t="shared" ref="AB168:AB169" si="651">OR(U168=61,U168=62,U168=51,U168=52)</f>
        <v>0</v>
      </c>
      <c r="AC168" s="250" t="b">
        <f t="shared" ref="AC168:AC169" si="652">OR(U168=41,U168=42)</f>
        <v>0</v>
      </c>
      <c r="AD168" s="250" t="b">
        <f t="shared" ref="AD168:AD169" si="653">OR(U168=31,U168=32,U168=63,U168=64,U168=53,U168=54,)</f>
        <v>0</v>
      </c>
      <c r="AE168" s="250" t="b">
        <f t="shared" ref="AE168:AE169" si="654">OR(U168=21,U168=22,)</f>
        <v>0</v>
      </c>
      <c r="AF168" s="250" t="b">
        <f t="shared" ref="AF168:AF169" si="655">OR(U168=11,U168=12,U168=13,U168=23,)</f>
        <v>0</v>
      </c>
      <c r="AG168" s="134" t="str">
        <f>IF(COUNTA(E168:F168:H168)&lt;3,"",(IF(AB168=TRUE,$AB$3,IF(AC168=TRUE,$AC$3,IF(AD168=TRUE,$AD$3,IF(AE168=TRUE,$AE$3,IF(AF168=TRUE,$AF$3,"Aucune")))))))</f>
        <v>Aucune</v>
      </c>
      <c r="AH168" s="276" t="b">
        <f t="shared" si="522"/>
        <v>0</v>
      </c>
      <c r="AI168" s="276" t="b">
        <f t="shared" si="523"/>
        <v>0</v>
      </c>
      <c r="AJ168" s="276" t="b">
        <f t="shared" si="524"/>
        <v>0</v>
      </c>
      <c r="AK168" s="276" t="b">
        <f t="shared" si="525"/>
        <v>0</v>
      </c>
      <c r="AL168" s="276" t="b">
        <f t="shared" si="526"/>
        <v>0</v>
      </c>
      <c r="AM168" s="276" t="b">
        <f t="shared" si="527"/>
        <v>0</v>
      </c>
      <c r="AN168" s="276" t="b">
        <f t="shared" si="528"/>
        <v>0</v>
      </c>
      <c r="AO168" s="276" t="b">
        <f t="shared" si="529"/>
        <v>0</v>
      </c>
      <c r="AP168" s="276" t="b">
        <f t="shared" si="530"/>
        <v>0</v>
      </c>
      <c r="AQ168" s="276" t="b">
        <f t="shared" si="531"/>
        <v>0</v>
      </c>
      <c r="AR168" s="276" t="b">
        <f t="shared" si="532"/>
        <v>0</v>
      </c>
      <c r="AS168" s="276" t="b">
        <f t="shared" si="533"/>
        <v>0</v>
      </c>
      <c r="AT168" s="276" t="b">
        <f t="shared" si="534"/>
        <v>0</v>
      </c>
      <c r="AU168" s="276" t="b">
        <f t="shared" si="535"/>
        <v>0</v>
      </c>
      <c r="AV168" s="276" t="b">
        <f t="shared" si="536"/>
        <v>0</v>
      </c>
      <c r="AW168" s="276" t="b">
        <f t="shared" si="537"/>
        <v>0</v>
      </c>
      <c r="AX168" s="566" t="str">
        <f>IF(COUNTA(E168:F168:H168)&lt;3,"",(IF(AH168=TRUE,AH$3,IF(AI168=TRUE,AI$3,IF(AJ168=TRUE,AJ$3,IF(AK168=TRUE,AK$3,IF(AL168=TRUE,AL$3,IF(AM168=TRUE,AM$3,IF(AN168=TRUE,AN$3,IF(AO168=TRUE,AO$3,IF(AP168=TRUE,AP$3,IF(AQ168=TRUE,AQ$3,IF(AR168=TRUE,AR$3,IF(AS168=TRUE,AS$3,IF(AT168=TRUE,AT$3,IF(AU168=TRUE,AU$3,IF(AV168=TRUE,AV$3,IF(AW168=TRUE,AW$3,"Aucune"))))))))))))))))))</f>
        <v>Aucune</v>
      </c>
      <c r="AY168" s="563" t="b">
        <f t="shared" si="584"/>
        <v>0</v>
      </c>
      <c r="AZ168" s="250" t="b">
        <f t="shared" si="585"/>
        <v>0</v>
      </c>
      <c r="BA168" s="250" t="b">
        <f t="shared" si="586"/>
        <v>0</v>
      </c>
      <c r="BB168" s="134" t="str">
        <f>IF(COUNTA(E168:F168:H168)&lt;3,"",(IF(AY168=TRUE,$AY$3,IF(AZ168=TRUE,$AZ$3,IF(BA168=TRUE,$BA$3,"Aucune action requise")))))</f>
        <v>Aucune action requise</v>
      </c>
      <c r="BC168" s="250" t="b">
        <f t="shared" si="587"/>
        <v>0</v>
      </c>
      <c r="BD168" s="250" t="b">
        <f t="shared" si="588"/>
        <v>0</v>
      </c>
      <c r="BE168" s="250" t="b">
        <f t="shared" si="589"/>
        <v>0</v>
      </c>
      <c r="BF168" s="250" t="b">
        <f t="shared" si="590"/>
        <v>0</v>
      </c>
      <c r="BG168" s="134" t="str">
        <f>IF(COUNTA(E168:F168:H168)&lt;3,"",(IF(BC168=TRUE,$BC$3,IF(BD168=TRUE,$BD$3,IF(BE168=TRUE,$BE$3,IF(BF168=TRUE,$BF$3,"Aucun"))))))</f>
        <v>Aucun</v>
      </c>
      <c r="BH168" s="135">
        <f t="shared" si="591"/>
        <v>0</v>
      </c>
      <c r="BI168" s="135">
        <f>'ODD 16'!AX17</f>
        <v>0</v>
      </c>
      <c r="BJ168" s="36"/>
      <c r="BK168" s="308"/>
      <c r="BL168" s="666">
        <f t="shared" si="592"/>
        <v>0</v>
      </c>
      <c r="BM168" s="667">
        <f t="shared" si="593"/>
        <v>0</v>
      </c>
      <c r="BR168" s="234">
        <f t="shared" si="594"/>
        <v>1</v>
      </c>
      <c r="BS168" s="234">
        <f t="shared" si="595"/>
        <v>0</v>
      </c>
      <c r="BT168" s="234">
        <f t="shared" si="596"/>
        <v>0</v>
      </c>
      <c r="BU168" s="234">
        <f t="shared" si="597"/>
        <v>0</v>
      </c>
      <c r="BV168" s="234">
        <f t="shared" si="598"/>
        <v>0</v>
      </c>
      <c r="BW168" s="234">
        <f t="shared" si="599"/>
        <v>0</v>
      </c>
      <c r="BX168" s="234">
        <f t="shared" si="600"/>
        <v>0</v>
      </c>
      <c r="BY168" s="234">
        <f t="shared" si="601"/>
        <v>0</v>
      </c>
    </row>
    <row r="169" spans="1:77" ht="114" customHeight="1" thickBot="1">
      <c r="B169" s="262" t="s">
        <v>379</v>
      </c>
      <c r="C169" s="332" t="s">
        <v>380</v>
      </c>
      <c r="D169" s="582">
        <f>'ODD 16'!D18</f>
        <v>0</v>
      </c>
      <c r="E169" s="183">
        <f>'ODD 16'!E18</f>
        <v>0</v>
      </c>
      <c r="F169" s="148">
        <f>'ODD 16'!F18</f>
        <v>0</v>
      </c>
      <c r="G169" s="148">
        <f>'ODD 16'!G18</f>
        <v>0</v>
      </c>
      <c r="H169" s="149">
        <f>'ODD 16'!H18</f>
        <v>0</v>
      </c>
      <c r="I169" s="149">
        <f>'ODD 16'!I18</f>
        <v>0</v>
      </c>
      <c r="J169" s="269">
        <f t="shared" si="638"/>
        <v>0</v>
      </c>
      <c r="K169" s="270">
        <f t="shared" si="580"/>
        <v>0</v>
      </c>
      <c r="L169" s="270" t="b">
        <f t="shared" si="639"/>
        <v>0</v>
      </c>
      <c r="M169" s="270" t="b">
        <f t="shared" si="640"/>
        <v>0</v>
      </c>
      <c r="N169" s="270" t="b">
        <f t="shared" si="641"/>
        <v>0</v>
      </c>
      <c r="O169" s="270" t="b">
        <f t="shared" si="642"/>
        <v>0</v>
      </c>
      <c r="P169" s="270" t="b">
        <f t="shared" si="643"/>
        <v>0</v>
      </c>
      <c r="Q169" s="270" t="b">
        <f t="shared" si="644"/>
        <v>0</v>
      </c>
      <c r="R169" s="270" t="b">
        <f t="shared" si="645"/>
        <v>0</v>
      </c>
      <c r="S169" s="271">
        <f t="shared" si="581"/>
        <v>0</v>
      </c>
      <c r="T169" s="272">
        <f t="shared" si="582"/>
        <v>0</v>
      </c>
      <c r="U169" s="273">
        <f t="shared" si="583"/>
        <v>0</v>
      </c>
      <c r="V169" s="270" t="b">
        <f t="shared" si="646"/>
        <v>0</v>
      </c>
      <c r="W169" s="270" t="b">
        <f t="shared" si="647"/>
        <v>0</v>
      </c>
      <c r="X169" s="270" t="b">
        <f t="shared" si="648"/>
        <v>0</v>
      </c>
      <c r="Y169" s="270" t="b">
        <f t="shared" si="649"/>
        <v>0</v>
      </c>
      <c r="Z169" s="637" t="b">
        <f t="shared" si="650"/>
        <v>1</v>
      </c>
      <c r="AA169" s="642" t="str">
        <f>IF(COUNTA(E169:F169:H169)&lt;3,"",(IF(V169=TRUE,$V$3,IF(W169=TRUE,$W$3,IF(X169=TRUE,$X$3,IF(Y169=TRUE,$Y$3,"Non"))))))</f>
        <v>Non</v>
      </c>
      <c r="AB169" s="270" t="b">
        <f t="shared" si="651"/>
        <v>0</v>
      </c>
      <c r="AC169" s="270" t="b">
        <f t="shared" si="652"/>
        <v>0</v>
      </c>
      <c r="AD169" s="270" t="b">
        <f t="shared" si="653"/>
        <v>0</v>
      </c>
      <c r="AE169" s="270" t="b">
        <f t="shared" si="654"/>
        <v>0</v>
      </c>
      <c r="AF169" s="270" t="b">
        <f t="shared" si="655"/>
        <v>0</v>
      </c>
      <c r="AG169" s="150" t="str">
        <f>IF(COUNTA(E169:F169:H169)&lt;3,"",(IF(AB169=TRUE,$AB$3,IF(AC169=TRUE,$AC$3,IF(AD169=TRUE,$AD$3,IF(AE169=TRUE,$AE$3,IF(AF169=TRUE,$AF$3,"Aucune")))))))</f>
        <v>Aucune</v>
      </c>
      <c r="AH169" s="293" t="b">
        <f t="shared" si="522"/>
        <v>0</v>
      </c>
      <c r="AI169" s="293" t="b">
        <f t="shared" si="523"/>
        <v>0</v>
      </c>
      <c r="AJ169" s="293" t="b">
        <f t="shared" si="524"/>
        <v>0</v>
      </c>
      <c r="AK169" s="293" t="b">
        <f t="shared" si="525"/>
        <v>0</v>
      </c>
      <c r="AL169" s="293" t="b">
        <f t="shared" si="526"/>
        <v>0</v>
      </c>
      <c r="AM169" s="293" t="b">
        <f t="shared" si="527"/>
        <v>0</v>
      </c>
      <c r="AN169" s="293" t="b">
        <f t="shared" si="528"/>
        <v>0</v>
      </c>
      <c r="AO169" s="293" t="b">
        <f t="shared" si="529"/>
        <v>0</v>
      </c>
      <c r="AP169" s="293" t="b">
        <f t="shared" si="530"/>
        <v>0</v>
      </c>
      <c r="AQ169" s="293" t="b">
        <f t="shared" si="531"/>
        <v>0</v>
      </c>
      <c r="AR169" s="293" t="b">
        <f t="shared" si="532"/>
        <v>0</v>
      </c>
      <c r="AS169" s="293" t="b">
        <f t="shared" si="533"/>
        <v>0</v>
      </c>
      <c r="AT169" s="293" t="b">
        <f t="shared" si="534"/>
        <v>0</v>
      </c>
      <c r="AU169" s="293" t="b">
        <f t="shared" si="535"/>
        <v>0</v>
      </c>
      <c r="AV169" s="293" t="b">
        <f t="shared" si="536"/>
        <v>0</v>
      </c>
      <c r="AW169" s="293" t="b">
        <f t="shared" si="537"/>
        <v>0</v>
      </c>
      <c r="AX169" s="588" t="str">
        <f>IF(COUNTA(E169:F169:H169)&lt;3,"",(IF(AH169=TRUE,AH$3,IF(AI169=TRUE,AI$3,IF(AJ169=TRUE,AJ$3,IF(AK169=TRUE,AK$3,IF(AL169=TRUE,AL$3,IF(AM169=TRUE,AM$3,IF(AN169=TRUE,AN$3,IF(AO169=TRUE,AO$3,IF(AP169=TRUE,AP$3,IF(AQ169=TRUE,AQ$3,IF(AR169=TRUE,AR$3,IF(AS169=TRUE,AS$3,IF(AT169=TRUE,AT$3,IF(AU169=TRUE,AU$3,IF(AV169=TRUE,AV$3,IF(AW169=TRUE,AW$3,"Aucune"))))))))))))))))))</f>
        <v>Aucune</v>
      </c>
      <c r="AY169" s="562" t="b">
        <f t="shared" si="584"/>
        <v>0</v>
      </c>
      <c r="AZ169" s="256" t="b">
        <f t="shared" si="585"/>
        <v>0</v>
      </c>
      <c r="BA169" s="256" t="b">
        <f t="shared" si="586"/>
        <v>0</v>
      </c>
      <c r="BB169" s="140" t="str">
        <f>IF(COUNTA(E169:F169:H169)&lt;3,"",(IF(AY169=TRUE,$AY$3,IF(AZ169=TRUE,$AZ$3,IF(BA169=TRUE,$BA$3,"Aucune action requise")))))</f>
        <v>Aucune action requise</v>
      </c>
      <c r="BC169" s="256" t="b">
        <f t="shared" si="587"/>
        <v>0</v>
      </c>
      <c r="BD169" s="256" t="b">
        <f t="shared" si="588"/>
        <v>0</v>
      </c>
      <c r="BE169" s="256" t="b">
        <f t="shared" si="589"/>
        <v>0</v>
      </c>
      <c r="BF169" s="256" t="b">
        <f t="shared" si="590"/>
        <v>0</v>
      </c>
      <c r="BG169" s="140" t="str">
        <f>IF(COUNTA(E169:F169:H169)&lt;3,"",(IF(BC169=TRUE,$BC$3,IF(BD169=TRUE,$BD$3,IF(BE169=TRUE,$BE$3,IF(BF169=TRUE,$BF$3,"Aucun"))))))</f>
        <v>Aucun</v>
      </c>
      <c r="BH169" s="141">
        <f t="shared" si="591"/>
        <v>0</v>
      </c>
      <c r="BI169" s="141">
        <f>'ODD 16'!AX18</f>
        <v>0</v>
      </c>
      <c r="BJ169" s="35"/>
      <c r="BK169" s="309"/>
      <c r="BL169" s="668">
        <f t="shared" si="592"/>
        <v>0</v>
      </c>
      <c r="BM169" s="669">
        <f t="shared" si="593"/>
        <v>0</v>
      </c>
      <c r="BR169" s="234">
        <f t="shared" si="594"/>
        <v>1</v>
      </c>
      <c r="BS169" s="234">
        <f t="shared" si="595"/>
        <v>0</v>
      </c>
      <c r="BT169" s="234">
        <f t="shared" si="596"/>
        <v>0</v>
      </c>
      <c r="BU169" s="234">
        <f t="shared" si="597"/>
        <v>0</v>
      </c>
      <c r="BV169" s="234">
        <f t="shared" si="598"/>
        <v>0</v>
      </c>
      <c r="BW169" s="234">
        <f t="shared" si="599"/>
        <v>0</v>
      </c>
      <c r="BX169" s="234">
        <f t="shared" si="600"/>
        <v>0</v>
      </c>
      <c r="BY169" s="234">
        <f t="shared" si="601"/>
        <v>0</v>
      </c>
    </row>
    <row r="170" spans="1:77" s="224" customFormat="1" ht="30.75" customHeight="1" thickBot="1">
      <c r="A170" s="223"/>
      <c r="B170" s="770" t="str">
        <f>'ODD 17'!B2:C2</f>
        <v xml:space="preserve">ODD 17  -   Renforcer les moyens de mettre en œuvre le partenariat mondial pour le développement durable et le revitaliser </v>
      </c>
      <c r="C170" s="771"/>
      <c r="D170" s="771"/>
      <c r="E170" s="771"/>
      <c r="F170" s="771"/>
      <c r="G170" s="771"/>
      <c r="H170" s="771"/>
      <c r="I170" s="771"/>
      <c r="J170" s="771"/>
      <c r="K170" s="771"/>
      <c r="L170" s="771"/>
      <c r="M170" s="771"/>
      <c r="N170" s="771"/>
      <c r="O170" s="771"/>
      <c r="P170" s="771"/>
      <c r="Q170" s="771"/>
      <c r="R170" s="771"/>
      <c r="S170" s="771"/>
      <c r="T170" s="771"/>
      <c r="U170" s="771"/>
      <c r="V170" s="771"/>
      <c r="W170" s="771"/>
      <c r="X170" s="771"/>
      <c r="Y170" s="771"/>
      <c r="Z170" s="771"/>
      <c r="AA170" s="772"/>
      <c r="AB170" s="772"/>
      <c r="AC170" s="772"/>
      <c r="AD170" s="772"/>
      <c r="AE170" s="772"/>
      <c r="AF170" s="772"/>
      <c r="AG170" s="772"/>
      <c r="AH170" s="772"/>
      <c r="AI170" s="772"/>
      <c r="AJ170" s="772"/>
      <c r="AK170" s="772"/>
      <c r="AL170" s="772"/>
      <c r="AM170" s="772"/>
      <c r="AN170" s="772"/>
      <c r="AO170" s="772"/>
      <c r="AP170" s="772"/>
      <c r="AQ170" s="772"/>
      <c r="AR170" s="772"/>
      <c r="AS170" s="772"/>
      <c r="AT170" s="772"/>
      <c r="AU170" s="772"/>
      <c r="AV170" s="772"/>
      <c r="AW170" s="772"/>
      <c r="AX170" s="772"/>
      <c r="AY170" s="771"/>
      <c r="AZ170" s="771"/>
      <c r="BA170" s="771"/>
      <c r="BB170" s="771"/>
      <c r="BC170" s="771"/>
      <c r="BD170" s="771"/>
      <c r="BE170" s="771"/>
      <c r="BF170" s="771"/>
      <c r="BG170" s="771"/>
      <c r="BH170" s="771"/>
      <c r="BI170" s="771"/>
      <c r="BJ170" s="771"/>
      <c r="BK170" s="771"/>
      <c r="BL170" s="771"/>
      <c r="BM170" s="774"/>
      <c r="BO170" s="224" t="str">
        <f>B170</f>
        <v xml:space="preserve">ODD 17  -   Renforcer les moyens de mettre en œuvre le partenariat mondial pour le développement durable et le revitaliser </v>
      </c>
      <c r="BP170" s="224">
        <v>19</v>
      </c>
      <c r="BQ170" s="224">
        <f>BP170-BR170</f>
        <v>0</v>
      </c>
      <c r="BR170" s="225">
        <f>SUM(BR171:BR196)</f>
        <v>19</v>
      </c>
      <c r="BS170" s="225">
        <f t="shared" ref="BS170:BY170" si="656">SUM(BS171:BS196)</f>
        <v>0</v>
      </c>
      <c r="BT170" s="225">
        <f t="shared" si="656"/>
        <v>0</v>
      </c>
      <c r="BU170" s="225">
        <f t="shared" si="656"/>
        <v>0</v>
      </c>
      <c r="BV170" s="225">
        <f t="shared" si="656"/>
        <v>0</v>
      </c>
      <c r="BW170" s="225">
        <f t="shared" si="656"/>
        <v>0</v>
      </c>
      <c r="BX170" s="225">
        <f t="shared" si="656"/>
        <v>0</v>
      </c>
      <c r="BY170" s="225">
        <f t="shared" si="656"/>
        <v>0</v>
      </c>
    </row>
    <row r="171" spans="1:77" s="233" customFormat="1" ht="114" customHeight="1">
      <c r="A171" s="226"/>
      <c r="B171" s="260" t="s">
        <v>382</v>
      </c>
      <c r="C171" s="194" t="s">
        <v>383</v>
      </c>
      <c r="D171" s="593">
        <f>'ODD 17'!D7</f>
        <v>0</v>
      </c>
      <c r="E171" s="170">
        <f>'ODD 17'!E7</f>
        <v>0</v>
      </c>
      <c r="F171" s="154">
        <f>'ODD 17'!F7</f>
        <v>0</v>
      </c>
      <c r="G171" s="154">
        <f>'ODD 17'!G7</f>
        <v>0</v>
      </c>
      <c r="H171" s="155">
        <f>'ODD 17'!H7</f>
        <v>0</v>
      </c>
      <c r="I171" s="155">
        <f>'ODD 17'!I7</f>
        <v>0</v>
      </c>
      <c r="J171" s="275">
        <f>S171</f>
        <v>0</v>
      </c>
      <c r="K171" s="276">
        <f>E171*10+F171</f>
        <v>0</v>
      </c>
      <c r="L171" s="276" t="b">
        <f>OR(K171=31)</f>
        <v>0</v>
      </c>
      <c r="M171" s="276" t="b">
        <f>OR(K171=21,K171=32)</f>
        <v>0</v>
      </c>
      <c r="N171" s="276" t="b">
        <f>OR(K171=22,K171=33)</f>
        <v>0</v>
      </c>
      <c r="O171" s="276" t="b">
        <f>OR(K171=11,K171=12)</f>
        <v>0</v>
      </c>
      <c r="P171" s="276" t="b">
        <f>OR(K171=23,K171=34)</f>
        <v>0</v>
      </c>
      <c r="Q171" s="276" t="b">
        <f>OR(K171=13,K171=14,K171=24)</f>
        <v>0</v>
      </c>
      <c r="R171" s="276" t="b">
        <f>OR(K171=1,K171=2,K171=3,K171=4)</f>
        <v>0</v>
      </c>
      <c r="S171" s="277">
        <f>IF(COUNTA(E171:F171)&lt;2,"",(IF(L171=TRUE,$L$3,IF(M171=TRUE,$M$3,IF(N171=TRUE,$N$3,IF(O171=TRUE,$O$3,IF(P171=TRUE,$P$3,IF(Q171=TRUE,$Q$3,IF(R171=TRUE,$R$3,0)))))))))</f>
        <v>0</v>
      </c>
      <c r="T171" s="278">
        <f>IF(COUNTA(E171:F171)&lt;2,"",(IF(L171=TRUE,6,IF(M171=TRUE,5,IF(N171=TRUE,4,IF(O171=TRUE,3,IF(P171=TRUE,2,IF(Q171=TRUE,1,IF(R171=TRUE,0,0)))))))))</f>
        <v>0</v>
      </c>
      <c r="U171" s="279">
        <f>T171*10+H171</f>
        <v>0</v>
      </c>
      <c r="V171" s="276" t="b">
        <f>OR(U171=61,U171=62,U171=63)</f>
        <v>0</v>
      </c>
      <c r="W171" s="276" t="b">
        <f>OR(U171=51,U171=52)</f>
        <v>0</v>
      </c>
      <c r="X171" s="276" t="b">
        <f>OR(U171=31,U171=41,U171=42,U171=53)</f>
        <v>0</v>
      </c>
      <c r="Y171" s="276" t="b">
        <f>OR(U171=21,U171=32)</f>
        <v>0</v>
      </c>
      <c r="Z171" s="633" t="b">
        <f>AND(V171=FALSE,W171=FALSE,X171=FALSE,Y171=FALSE)</f>
        <v>1</v>
      </c>
      <c r="AA171" s="638" t="str">
        <f>IF(COUNTA(E171:F171:H171)&lt;3,"",(IF(V171=TRUE,$V$3,IF(W171=TRUE,$W$3,IF(X171=TRUE,$X$3,IF(Y171=TRUE,$Y$3,"Non"))))))</f>
        <v>Non</v>
      </c>
      <c r="AB171" s="276" t="b">
        <f>OR(U171=61,U171=62,U171=51,U171=52)</f>
        <v>0</v>
      </c>
      <c r="AC171" s="276" t="b">
        <f>OR(U171=41,U171=42)</f>
        <v>0</v>
      </c>
      <c r="AD171" s="276" t="b">
        <f>OR(U171=31,U171=32,U171=63,U171=64,U171=53,U171=54,)</f>
        <v>0</v>
      </c>
      <c r="AE171" s="276" t="b">
        <f>OR(U171=21,U171=22,)</f>
        <v>0</v>
      </c>
      <c r="AF171" s="276" t="b">
        <f>OR(U171=11,U171=12,U171=13,U171=23,)</f>
        <v>0</v>
      </c>
      <c r="AG171" s="156" t="str">
        <f>IF(COUNTA(E171:F171:H171)&lt;3,"",(IF(AB171=TRUE,$AB$3,IF(AC171=TRUE,$AC$3,IF(AD171=TRUE,$AD$3,IF(AE171=TRUE,$AE$3,IF(AF171=TRUE,$AF$3,"Aucune")))))))</f>
        <v>Aucune</v>
      </c>
      <c r="AH171" s="237" t="b">
        <f t="shared" si="522"/>
        <v>0</v>
      </c>
      <c r="AI171" s="237" t="b">
        <f t="shared" si="523"/>
        <v>0</v>
      </c>
      <c r="AJ171" s="237" t="b">
        <f t="shared" si="524"/>
        <v>0</v>
      </c>
      <c r="AK171" s="237" t="b">
        <f t="shared" si="525"/>
        <v>0</v>
      </c>
      <c r="AL171" s="237" t="b">
        <f t="shared" si="526"/>
        <v>0</v>
      </c>
      <c r="AM171" s="237" t="b">
        <f t="shared" si="527"/>
        <v>0</v>
      </c>
      <c r="AN171" s="237" t="b">
        <f t="shared" si="528"/>
        <v>0</v>
      </c>
      <c r="AO171" s="237" t="b">
        <f t="shared" si="529"/>
        <v>0</v>
      </c>
      <c r="AP171" s="237" t="b">
        <f t="shared" si="530"/>
        <v>0</v>
      </c>
      <c r="AQ171" s="237" t="b">
        <f t="shared" si="531"/>
        <v>0</v>
      </c>
      <c r="AR171" s="237" t="b">
        <f t="shared" si="532"/>
        <v>0</v>
      </c>
      <c r="AS171" s="237" t="b">
        <f t="shared" si="533"/>
        <v>0</v>
      </c>
      <c r="AT171" s="237" t="b">
        <f t="shared" si="534"/>
        <v>0</v>
      </c>
      <c r="AU171" s="237" t="b">
        <f t="shared" si="535"/>
        <v>0</v>
      </c>
      <c r="AV171" s="237" t="b">
        <f t="shared" si="536"/>
        <v>0</v>
      </c>
      <c r="AW171" s="237" t="b">
        <f t="shared" si="537"/>
        <v>0</v>
      </c>
      <c r="AX171" s="623" t="str">
        <f>IF(COUNTA(E171:F171:H171)&lt;3,"",(IF(AH171=TRUE,AH$3,IF(AI171=TRUE,AI$3,IF(AJ171=TRUE,AJ$3,IF(AK171=TRUE,AK$3,IF(AL171=TRUE,AL$3,IF(AM171=TRUE,AM$3,IF(AN171=TRUE,AN$3,IF(AO171=TRUE,AO$3,IF(AP171=TRUE,AP$3,IF(AQ171=TRUE,AQ$3,IF(AR171=TRUE,AR$3,IF(AS171=TRUE,AS$3,IF(AT171=TRUE,AT$3,IF(AU171=TRUE,AU$3,IF(AV171=TRUE,AV$3,IF(AW171=TRUE,AW$3,"Aucune"))))))))))))))))))</f>
        <v>Aucune</v>
      </c>
      <c r="AY171" s="550" t="b">
        <f>OR(U171=61,U171=62,U171=63,U171=51,U171=52,U171=53)</f>
        <v>0</v>
      </c>
      <c r="AZ171" s="229" t="b">
        <f>OR(U171=41,U171=42,U171=43,U171=31,U171=32,U171=33)</f>
        <v>0</v>
      </c>
      <c r="BA171" s="229" t="b">
        <f>OR(U171=21,U171=22,U171=23,U171=11,U171=12,U171=13)</f>
        <v>0</v>
      </c>
      <c r="BB171" s="115" t="str">
        <f>IF(COUNTA(E171:F171:H171)&lt;3,"",(IF(AY171=TRUE,$AY$3,IF(AZ171=TRUE,$AZ$3,IF(BA171=TRUE,$BA$3,"Aucune action requise")))))</f>
        <v>Aucune action requise</v>
      </c>
      <c r="BC171" s="229" t="b">
        <f>OR(U171=61,U171=51,U171=41,U171=31,U171=21)</f>
        <v>0</v>
      </c>
      <c r="BD171" s="229" t="b">
        <f>OR(U171=62,U171=52,U171=42,U171=32,U171=22,U171=63,U171=53)</f>
        <v>0</v>
      </c>
      <c r="BE171" s="229" t="b">
        <f>OR(U171=43,U171=33,U171=23,U171=34,U171=24)</f>
        <v>0</v>
      </c>
      <c r="BF171" s="229" t="b">
        <f>OR(U171=64,U171=54,U171=44)</f>
        <v>0</v>
      </c>
      <c r="BG171" s="115" t="str">
        <f>IF(COUNTA(E171:F171:H171)&lt;3,"",(IF(BC171=TRUE,$BC$3,IF(BD171=TRUE,$BD$3,IF(BE171=TRUE,$BE$3,IF(BF171=TRUE,$BF$3,"Aucun"))))))</f>
        <v>Aucun</v>
      </c>
      <c r="BH171" s="116">
        <f>G171</f>
        <v>0</v>
      </c>
      <c r="BI171" s="116">
        <f>'ODD 17'!AX7</f>
        <v>0</v>
      </c>
      <c r="BJ171" s="89"/>
      <c r="BK171" s="305"/>
      <c r="BL171" s="660">
        <f>I171</f>
        <v>0</v>
      </c>
      <c r="BM171" s="661">
        <f>D171</f>
        <v>0</v>
      </c>
      <c r="BR171" s="234">
        <f>IF(K171=0,1,0)</f>
        <v>1</v>
      </c>
      <c r="BS171" s="234">
        <f t="shared" ref="BS171:BY175" si="657">IF(L171=TRUE,1,0)</f>
        <v>0</v>
      </c>
      <c r="BT171" s="234">
        <f t="shared" si="657"/>
        <v>0</v>
      </c>
      <c r="BU171" s="234">
        <f t="shared" si="657"/>
        <v>0</v>
      </c>
      <c r="BV171" s="234">
        <f t="shared" si="657"/>
        <v>0</v>
      </c>
      <c r="BW171" s="234">
        <f t="shared" si="657"/>
        <v>0</v>
      </c>
      <c r="BX171" s="234">
        <f t="shared" si="657"/>
        <v>0</v>
      </c>
      <c r="BY171" s="234">
        <f t="shared" si="657"/>
        <v>0</v>
      </c>
    </row>
    <row r="172" spans="1:77" s="233" customFormat="1" ht="114" customHeight="1">
      <c r="A172" s="226"/>
      <c r="B172" s="264" t="s">
        <v>384</v>
      </c>
      <c r="C172" s="160" t="s">
        <v>385</v>
      </c>
      <c r="D172" s="598">
        <f>'ODD 17'!D8</f>
        <v>0</v>
      </c>
      <c r="E172" s="174">
        <f>'ODD 17'!E8</f>
        <v>0</v>
      </c>
      <c r="F172" s="124">
        <f>'ODD 17'!F8</f>
        <v>0</v>
      </c>
      <c r="G172" s="124">
        <f>'ODD 17'!G8</f>
        <v>0</v>
      </c>
      <c r="H172" s="125">
        <f>'ODD 17'!H8</f>
        <v>0</v>
      </c>
      <c r="I172" s="125">
        <f>'ODD 17'!I8</f>
        <v>0</v>
      </c>
      <c r="J172" s="126">
        <f t="shared" ref="J172:J179" si="658">S172</f>
        <v>0</v>
      </c>
      <c r="K172" s="265">
        <f>E172*10+F172</f>
        <v>0</v>
      </c>
      <c r="L172" s="265" t="b">
        <f t="shared" ref="L172:L179" si="659">OR(K172=31)</f>
        <v>0</v>
      </c>
      <c r="M172" s="265" t="b">
        <f t="shared" ref="M172:M179" si="660">OR(K172=21,K172=32)</f>
        <v>0</v>
      </c>
      <c r="N172" s="265" t="b">
        <f t="shared" ref="N172:N179" si="661">OR(K172=22,K172=33)</f>
        <v>0</v>
      </c>
      <c r="O172" s="265" t="b">
        <f t="shared" ref="O172:O179" si="662">OR(K172=11,K172=12)</f>
        <v>0</v>
      </c>
      <c r="P172" s="265" t="b">
        <f t="shared" ref="P172:P179" si="663">OR(K172=23,K172=34)</f>
        <v>0</v>
      </c>
      <c r="Q172" s="265" t="b">
        <f t="shared" ref="Q172:Q179" si="664">OR(K172=13,K172=14,K172=24)</f>
        <v>0</v>
      </c>
      <c r="R172" s="265" t="b">
        <f t="shared" ref="R172:R179" si="665">OR(K172=1,K172=2,K172=3,K172=4)</f>
        <v>0</v>
      </c>
      <c r="S172" s="266">
        <f>IF(COUNTA(E172:F172)&lt;2,"",(IF(L172=TRUE,$L$3,IF(M172=TRUE,$M$3,IF(N172=TRUE,$N$3,IF(O172=TRUE,$O$3,IF(P172=TRUE,$P$3,IF(Q172=TRUE,$Q$3,IF(R172=TRUE,$R$3,0)))))))))</f>
        <v>0</v>
      </c>
      <c r="T172" s="267">
        <f>IF(COUNTA(E172:F172)&lt;2,"",(IF(L172=TRUE,6,IF(M172=TRUE,5,IF(N172=TRUE,4,IF(O172=TRUE,3,IF(P172=TRUE,2,IF(Q172=TRUE,1,IF(R172=TRUE,0,0)))))))))</f>
        <v>0</v>
      </c>
      <c r="U172" s="241">
        <f>T172*10+H172</f>
        <v>0</v>
      </c>
      <c r="V172" s="265" t="b">
        <f t="shared" ref="V172:V179" si="666">OR(U172=61,U172=62,U172=63)</f>
        <v>0</v>
      </c>
      <c r="W172" s="265" t="b">
        <f t="shared" ref="W172:W179" si="667">OR(U172=51,U172=52)</f>
        <v>0</v>
      </c>
      <c r="X172" s="265" t="b">
        <f t="shared" ref="X172:X179" si="668">OR(U172=31,U172=41,U172=42,U172=53)</f>
        <v>0</v>
      </c>
      <c r="Y172" s="265" t="b">
        <f t="shared" ref="Y172:Y179" si="669">OR(U172=21,U172=32)</f>
        <v>0</v>
      </c>
      <c r="Z172" s="644" t="b">
        <f t="shared" ref="Z172:Z179" si="670">AND(V172=FALSE,W172=FALSE,X172=FALSE,Y172=FALSE)</f>
        <v>1</v>
      </c>
      <c r="AA172" s="646" t="str">
        <f>IF(COUNTA(E172:F172:H172)&lt;3,"",(IF(V172=TRUE,$V$3,IF(W172=TRUE,$W$3,IF(X172=TRUE,$X$3,IF(Y172=TRUE,$Y$3,"Non"))))))</f>
        <v>Non</v>
      </c>
      <c r="AB172" s="265" t="b">
        <f t="shared" ref="AB172:AB179" si="671">OR(U172=61,U172=62,U172=51,U172=52)</f>
        <v>0</v>
      </c>
      <c r="AC172" s="265" t="b">
        <f t="shared" ref="AC172:AC179" si="672">OR(U172=41,U172=42)</f>
        <v>0</v>
      </c>
      <c r="AD172" s="265" t="b">
        <f t="shared" ref="AD172:AD179" si="673">OR(U172=31,U172=32,U172=63,U172=64,U172=53,U172=54,)</f>
        <v>0</v>
      </c>
      <c r="AE172" s="265" t="b">
        <f t="shared" ref="AE172:AE179" si="674">OR(U172=21,U172=22,)</f>
        <v>0</v>
      </c>
      <c r="AF172" s="265" t="b">
        <f t="shared" ref="AF172:AF179" si="675">OR(U172=11,U172=12,U172=13,U172=23,)</f>
        <v>0</v>
      </c>
      <c r="AG172" s="144" t="str">
        <f>IF(COUNTA(E172:F172:H172)&lt;3,"",(IF(AB172=TRUE,$AB$3,IF(AC172=TRUE,$AC$3,IF(AD172=TRUE,$AD$3,IF(AE172=TRUE,$AE$3,IF(AF172=TRUE,$AF$3,"Aucune")))))))</f>
        <v>Aucune</v>
      </c>
      <c r="AH172" s="237" t="b">
        <f t="shared" si="522"/>
        <v>0</v>
      </c>
      <c r="AI172" s="237" t="b">
        <f t="shared" si="523"/>
        <v>0</v>
      </c>
      <c r="AJ172" s="237" t="b">
        <f t="shared" si="524"/>
        <v>0</v>
      </c>
      <c r="AK172" s="237" t="b">
        <f t="shared" si="525"/>
        <v>0</v>
      </c>
      <c r="AL172" s="237" t="b">
        <f t="shared" si="526"/>
        <v>0</v>
      </c>
      <c r="AM172" s="237" t="b">
        <f t="shared" si="527"/>
        <v>0</v>
      </c>
      <c r="AN172" s="237" t="b">
        <f t="shared" si="528"/>
        <v>0</v>
      </c>
      <c r="AO172" s="237" t="b">
        <f t="shared" si="529"/>
        <v>0</v>
      </c>
      <c r="AP172" s="237" t="b">
        <f t="shared" si="530"/>
        <v>0</v>
      </c>
      <c r="AQ172" s="237" t="b">
        <f t="shared" si="531"/>
        <v>0</v>
      </c>
      <c r="AR172" s="237" t="b">
        <f t="shared" si="532"/>
        <v>0</v>
      </c>
      <c r="AS172" s="237" t="b">
        <f t="shared" si="533"/>
        <v>0</v>
      </c>
      <c r="AT172" s="237" t="b">
        <f t="shared" si="534"/>
        <v>0</v>
      </c>
      <c r="AU172" s="237" t="b">
        <f t="shared" si="535"/>
        <v>0</v>
      </c>
      <c r="AV172" s="237" t="b">
        <f t="shared" si="536"/>
        <v>0</v>
      </c>
      <c r="AW172" s="237" t="b">
        <f t="shared" si="537"/>
        <v>0</v>
      </c>
      <c r="AX172" s="567" t="str">
        <f>IF(COUNTA(E172:F172:H172)&lt;3,"",(IF(AH172=TRUE,AH$3,IF(AI172=TRUE,AI$3,IF(AJ172=TRUE,AJ$3,IF(AK172=TRUE,AK$3,IF(AL172=TRUE,AL$3,IF(AM172=TRUE,AM$3,IF(AN172=TRUE,AN$3,IF(AO172=TRUE,AO$3,IF(AP172=TRUE,AP$3,IF(AQ172=TRUE,AQ$3,IF(AR172=TRUE,AR$3,IF(AS172=TRUE,AS$3,IF(AT172=TRUE,AT$3,IF(AU172=TRUE,AU$3,IF(AV172=TRUE,AV$3,IF(AW172=TRUE,AW$3,"Aucune"))))))))))))))))))</f>
        <v>Aucune</v>
      </c>
      <c r="AY172" s="564" t="b">
        <f t="shared" ref="AY172:AY179" si="676">OR(U172=61,U172=62,U172=63,U172=51,U172=52,U172=53)</f>
        <v>0</v>
      </c>
      <c r="AZ172" s="265" t="b">
        <f t="shared" ref="AZ172:AZ179" si="677">OR(U172=41,U172=42,U172=43,U172=31,U172=32,U172=33)</f>
        <v>0</v>
      </c>
      <c r="BA172" s="265" t="b">
        <f t="shared" ref="BA172:BA179" si="678">OR(U172=21,U172=22,U172=23,U172=11,U172=12,U172=13)</f>
        <v>0</v>
      </c>
      <c r="BB172" s="144" t="str">
        <f>IF(COUNTA(E172:F172:H172)&lt;3,"",(IF(AY172=TRUE,$AY$3,IF(AZ172=TRUE,$AZ$3,IF(BA172=TRUE,$BA$3,"Aucune action requise")))))</f>
        <v>Aucune action requise</v>
      </c>
      <c r="BC172" s="265" t="b">
        <f t="shared" ref="BC172:BC179" si="679">OR(U172=61,U172=51,U172=41,U172=31,U172=21)</f>
        <v>0</v>
      </c>
      <c r="BD172" s="265" t="b">
        <f t="shared" ref="BD172:BD179" si="680">OR(U172=62,U172=52,U172=42,U172=32,U172=22,U172=63,U172=53)</f>
        <v>0</v>
      </c>
      <c r="BE172" s="265" t="b">
        <f t="shared" ref="BE172:BE179" si="681">OR(U172=43,U172=33,U172=23,U172=34,U172=24)</f>
        <v>0</v>
      </c>
      <c r="BF172" s="265" t="b">
        <f t="shared" ref="BF172:BF179" si="682">OR(U172=64,U172=54,U172=44)</f>
        <v>0</v>
      </c>
      <c r="BG172" s="144" t="str">
        <f>IF(COUNTA(E172:F172:H172)&lt;3,"",(IF(BC172=TRUE,$BC$3,IF(BD172=TRUE,$BD$3,IF(BE172=TRUE,$BE$3,IF(BF172=TRUE,$BF$3,"Aucun"))))))</f>
        <v>Aucun</v>
      </c>
      <c r="BH172" s="145">
        <f t="shared" ref="BH172:BH175" si="683">G172</f>
        <v>0</v>
      </c>
      <c r="BI172" s="145">
        <f>'ODD 17'!AX8</f>
        <v>0</v>
      </c>
      <c r="BJ172" s="37"/>
      <c r="BK172" s="310"/>
      <c r="BL172" s="672">
        <f>I172</f>
        <v>0</v>
      </c>
      <c r="BM172" s="673">
        <f>D172</f>
        <v>0</v>
      </c>
      <c r="BR172" s="234">
        <f>IF(K172=0,1,0)</f>
        <v>1</v>
      </c>
      <c r="BS172" s="234">
        <f t="shared" si="657"/>
        <v>0</v>
      </c>
      <c r="BT172" s="234">
        <f t="shared" si="657"/>
        <v>0</v>
      </c>
      <c r="BU172" s="234">
        <f t="shared" si="657"/>
        <v>0</v>
      </c>
      <c r="BV172" s="234">
        <f t="shared" si="657"/>
        <v>0</v>
      </c>
      <c r="BW172" s="234">
        <f t="shared" si="657"/>
        <v>0</v>
      </c>
      <c r="BX172" s="234">
        <f t="shared" si="657"/>
        <v>0</v>
      </c>
      <c r="BY172" s="234">
        <f t="shared" si="657"/>
        <v>0</v>
      </c>
    </row>
    <row r="173" spans="1:77" s="233" customFormat="1" ht="114" customHeight="1">
      <c r="A173" s="226"/>
      <c r="B173" s="264" t="s">
        <v>386</v>
      </c>
      <c r="C173" s="160" t="s">
        <v>387</v>
      </c>
      <c r="D173" s="598">
        <f>'ODD 17'!D9</f>
        <v>0</v>
      </c>
      <c r="E173" s="174">
        <f>'ODD 17'!E9</f>
        <v>0</v>
      </c>
      <c r="F173" s="124">
        <f>'ODD 17'!F9</f>
        <v>0</v>
      </c>
      <c r="G173" s="124">
        <f>'ODD 17'!G9</f>
        <v>0</v>
      </c>
      <c r="H173" s="125">
        <f>'ODD 17'!H9</f>
        <v>0</v>
      </c>
      <c r="I173" s="125">
        <f>'ODD 17'!I9</f>
        <v>0</v>
      </c>
      <c r="J173" s="126">
        <f t="shared" si="658"/>
        <v>0</v>
      </c>
      <c r="K173" s="265">
        <f>E173*10+F173</f>
        <v>0</v>
      </c>
      <c r="L173" s="265" t="b">
        <f t="shared" si="659"/>
        <v>0</v>
      </c>
      <c r="M173" s="265" t="b">
        <f t="shared" si="660"/>
        <v>0</v>
      </c>
      <c r="N173" s="265" t="b">
        <f t="shared" si="661"/>
        <v>0</v>
      </c>
      <c r="O173" s="265" t="b">
        <f t="shared" si="662"/>
        <v>0</v>
      </c>
      <c r="P173" s="265" t="b">
        <f t="shared" si="663"/>
        <v>0</v>
      </c>
      <c r="Q173" s="265" t="b">
        <f t="shared" si="664"/>
        <v>0</v>
      </c>
      <c r="R173" s="265" t="b">
        <f t="shared" si="665"/>
        <v>0</v>
      </c>
      <c r="S173" s="266">
        <f>IF(COUNTA(E173:F173)&lt;2,"",(IF(L173=TRUE,$L$3,IF(M173=TRUE,$M$3,IF(N173=TRUE,$N$3,IF(O173=TRUE,$O$3,IF(P173=TRUE,$P$3,IF(Q173=TRUE,$Q$3,IF(R173=TRUE,$R$3,0)))))))))</f>
        <v>0</v>
      </c>
      <c r="T173" s="267">
        <f>IF(COUNTA(E173:F173)&lt;2,"",(IF(L173=TRUE,6,IF(M173=TRUE,5,IF(N173=TRUE,4,IF(O173=TRUE,3,IF(P173=TRUE,2,IF(Q173=TRUE,1,IF(R173=TRUE,0,0)))))))))</f>
        <v>0</v>
      </c>
      <c r="U173" s="241">
        <f>T173*10+H173</f>
        <v>0</v>
      </c>
      <c r="V173" s="265" t="b">
        <f t="shared" si="666"/>
        <v>0</v>
      </c>
      <c r="W173" s="265" t="b">
        <f t="shared" si="667"/>
        <v>0</v>
      </c>
      <c r="X173" s="265" t="b">
        <f t="shared" si="668"/>
        <v>0</v>
      </c>
      <c r="Y173" s="265" t="b">
        <f t="shared" si="669"/>
        <v>0</v>
      </c>
      <c r="Z173" s="644" t="b">
        <f t="shared" si="670"/>
        <v>1</v>
      </c>
      <c r="AA173" s="646" t="str">
        <f>IF(COUNTA(E173:F173:H173)&lt;3,"",(IF(V173=TRUE,$V$3,IF(W173=TRUE,$W$3,IF(X173=TRUE,$X$3,IF(Y173=TRUE,$Y$3,"Non"))))))</f>
        <v>Non</v>
      </c>
      <c r="AB173" s="265" t="b">
        <f t="shared" si="671"/>
        <v>0</v>
      </c>
      <c r="AC173" s="265" t="b">
        <f t="shared" si="672"/>
        <v>0</v>
      </c>
      <c r="AD173" s="265" t="b">
        <f t="shared" si="673"/>
        <v>0</v>
      </c>
      <c r="AE173" s="265" t="b">
        <f t="shared" si="674"/>
        <v>0</v>
      </c>
      <c r="AF173" s="265" t="b">
        <f t="shared" si="675"/>
        <v>0</v>
      </c>
      <c r="AG173" s="144" t="str">
        <f>IF(COUNTA(E173:F173:H173)&lt;3,"",(IF(AB173=TRUE,$AB$3,IF(AC173=TRUE,$AC$3,IF(AD173=TRUE,$AD$3,IF(AE173=TRUE,$AE$3,IF(AF173=TRUE,$AF$3,"Aucune")))))))</f>
        <v>Aucune</v>
      </c>
      <c r="AH173" s="237" t="b">
        <f t="shared" si="522"/>
        <v>0</v>
      </c>
      <c r="AI173" s="237" t="b">
        <f t="shared" si="523"/>
        <v>0</v>
      </c>
      <c r="AJ173" s="237" t="b">
        <f t="shared" si="524"/>
        <v>0</v>
      </c>
      <c r="AK173" s="237" t="b">
        <f t="shared" si="525"/>
        <v>0</v>
      </c>
      <c r="AL173" s="237" t="b">
        <f t="shared" si="526"/>
        <v>0</v>
      </c>
      <c r="AM173" s="237" t="b">
        <f t="shared" si="527"/>
        <v>0</v>
      </c>
      <c r="AN173" s="237" t="b">
        <f t="shared" si="528"/>
        <v>0</v>
      </c>
      <c r="AO173" s="237" t="b">
        <f t="shared" si="529"/>
        <v>0</v>
      </c>
      <c r="AP173" s="237" t="b">
        <f t="shared" si="530"/>
        <v>0</v>
      </c>
      <c r="AQ173" s="237" t="b">
        <f t="shared" si="531"/>
        <v>0</v>
      </c>
      <c r="AR173" s="237" t="b">
        <f t="shared" si="532"/>
        <v>0</v>
      </c>
      <c r="AS173" s="237" t="b">
        <f t="shared" si="533"/>
        <v>0</v>
      </c>
      <c r="AT173" s="237" t="b">
        <f t="shared" si="534"/>
        <v>0</v>
      </c>
      <c r="AU173" s="237" t="b">
        <f t="shared" si="535"/>
        <v>0</v>
      </c>
      <c r="AV173" s="237" t="b">
        <f t="shared" si="536"/>
        <v>0</v>
      </c>
      <c r="AW173" s="237" t="b">
        <f t="shared" si="537"/>
        <v>0</v>
      </c>
      <c r="AX173" s="567" t="str">
        <f>IF(COUNTA(E173:F173:H173)&lt;3,"",(IF(AH173=TRUE,AH$3,IF(AI173=TRUE,AI$3,IF(AJ173=TRUE,AJ$3,IF(AK173=TRUE,AK$3,IF(AL173=TRUE,AL$3,IF(AM173=TRUE,AM$3,IF(AN173=TRUE,AN$3,IF(AO173=TRUE,AO$3,IF(AP173=TRUE,AP$3,IF(AQ173=TRUE,AQ$3,IF(AR173=TRUE,AR$3,IF(AS173=TRUE,AS$3,IF(AT173=TRUE,AT$3,IF(AU173=TRUE,AU$3,IF(AV173=TRUE,AV$3,IF(AW173=TRUE,AW$3,"Aucune"))))))))))))))))))</f>
        <v>Aucune</v>
      </c>
      <c r="AY173" s="564" t="b">
        <f t="shared" si="676"/>
        <v>0</v>
      </c>
      <c r="AZ173" s="265" t="b">
        <f t="shared" si="677"/>
        <v>0</v>
      </c>
      <c r="BA173" s="265" t="b">
        <f t="shared" si="678"/>
        <v>0</v>
      </c>
      <c r="BB173" s="144" t="str">
        <f>IF(COUNTA(E173:F173:H173)&lt;3,"",(IF(AY173=TRUE,$AY$3,IF(AZ173=TRUE,$AZ$3,IF(BA173=TRUE,$BA$3,"Aucune action requise")))))</f>
        <v>Aucune action requise</v>
      </c>
      <c r="BC173" s="265" t="b">
        <f t="shared" si="679"/>
        <v>0</v>
      </c>
      <c r="BD173" s="265" t="b">
        <f t="shared" si="680"/>
        <v>0</v>
      </c>
      <c r="BE173" s="265" t="b">
        <f t="shared" si="681"/>
        <v>0</v>
      </c>
      <c r="BF173" s="265" t="b">
        <f t="shared" si="682"/>
        <v>0</v>
      </c>
      <c r="BG173" s="144" t="str">
        <f>IF(COUNTA(E173:F173:H173)&lt;3,"",(IF(BC173=TRUE,$BC$3,IF(BD173=TRUE,$BD$3,IF(BE173=TRUE,$BE$3,IF(BF173=TRUE,$BF$3,"Aucun"))))))</f>
        <v>Aucun</v>
      </c>
      <c r="BH173" s="145">
        <f t="shared" si="683"/>
        <v>0</v>
      </c>
      <c r="BI173" s="145">
        <f>'ODD 17'!AX9</f>
        <v>0</v>
      </c>
      <c r="BJ173" s="37"/>
      <c r="BK173" s="310"/>
      <c r="BL173" s="672">
        <f>I173</f>
        <v>0</v>
      </c>
      <c r="BM173" s="673">
        <f>D173</f>
        <v>0</v>
      </c>
      <c r="BR173" s="234">
        <f>IF(K173=0,1,0)</f>
        <v>1</v>
      </c>
      <c r="BS173" s="234">
        <f t="shared" si="657"/>
        <v>0</v>
      </c>
      <c r="BT173" s="234">
        <f t="shared" si="657"/>
        <v>0</v>
      </c>
      <c r="BU173" s="234">
        <f t="shared" si="657"/>
        <v>0</v>
      </c>
      <c r="BV173" s="234">
        <f t="shared" si="657"/>
        <v>0</v>
      </c>
      <c r="BW173" s="234">
        <f t="shared" si="657"/>
        <v>0</v>
      </c>
      <c r="BX173" s="234">
        <f t="shared" si="657"/>
        <v>0</v>
      </c>
      <c r="BY173" s="234">
        <f t="shared" si="657"/>
        <v>0</v>
      </c>
    </row>
    <row r="174" spans="1:77" s="233" customFormat="1" ht="114" customHeight="1">
      <c r="A174" s="226"/>
      <c r="B174" s="264" t="s">
        <v>388</v>
      </c>
      <c r="C174" s="160" t="s">
        <v>389</v>
      </c>
      <c r="D174" s="598">
        <f>'ODD 17'!D10</f>
        <v>0</v>
      </c>
      <c r="E174" s="174">
        <f>'ODD 17'!E10</f>
        <v>0</v>
      </c>
      <c r="F174" s="124">
        <f>'ODD 17'!F10</f>
        <v>0</v>
      </c>
      <c r="G174" s="124">
        <f>'ODD 17'!G10</f>
        <v>0</v>
      </c>
      <c r="H174" s="125">
        <f>'ODD 17'!H10</f>
        <v>0</v>
      </c>
      <c r="I174" s="125">
        <f>'ODD 17'!I10</f>
        <v>0</v>
      </c>
      <c r="J174" s="126">
        <f t="shared" si="658"/>
        <v>0</v>
      </c>
      <c r="K174" s="265">
        <f>E174*10+F174</f>
        <v>0</v>
      </c>
      <c r="L174" s="265" t="b">
        <f t="shared" si="659"/>
        <v>0</v>
      </c>
      <c r="M174" s="265" t="b">
        <f t="shared" si="660"/>
        <v>0</v>
      </c>
      <c r="N174" s="265" t="b">
        <f t="shared" si="661"/>
        <v>0</v>
      </c>
      <c r="O174" s="265" t="b">
        <f t="shared" si="662"/>
        <v>0</v>
      </c>
      <c r="P174" s="265" t="b">
        <f t="shared" si="663"/>
        <v>0</v>
      </c>
      <c r="Q174" s="265" t="b">
        <f t="shared" si="664"/>
        <v>0</v>
      </c>
      <c r="R174" s="265" t="b">
        <f t="shared" si="665"/>
        <v>0</v>
      </c>
      <c r="S174" s="266">
        <f>IF(COUNTA(E174:F174)&lt;2,"",(IF(L174=TRUE,$L$3,IF(M174=TRUE,$M$3,IF(N174=TRUE,$N$3,IF(O174=TRUE,$O$3,IF(P174=TRUE,$P$3,IF(Q174=TRUE,$Q$3,IF(R174=TRUE,$R$3,0)))))))))</f>
        <v>0</v>
      </c>
      <c r="T174" s="267">
        <f>IF(COUNTA(E174:F174)&lt;2,"",(IF(L174=TRUE,6,IF(M174=TRUE,5,IF(N174=TRUE,4,IF(O174=TRUE,3,IF(P174=TRUE,2,IF(Q174=TRUE,1,IF(R174=TRUE,0,0)))))))))</f>
        <v>0</v>
      </c>
      <c r="U174" s="241">
        <f>T174*10+H174</f>
        <v>0</v>
      </c>
      <c r="V174" s="265" t="b">
        <f t="shared" si="666"/>
        <v>0</v>
      </c>
      <c r="W174" s="265" t="b">
        <f t="shared" si="667"/>
        <v>0</v>
      </c>
      <c r="X174" s="265" t="b">
        <f t="shared" si="668"/>
        <v>0</v>
      </c>
      <c r="Y174" s="265" t="b">
        <f t="shared" si="669"/>
        <v>0</v>
      </c>
      <c r="Z174" s="644" t="b">
        <f t="shared" si="670"/>
        <v>1</v>
      </c>
      <c r="AA174" s="646" t="str">
        <f>IF(COUNTA(E174:F174:H174)&lt;3,"",(IF(V174=TRUE,$V$3,IF(W174=TRUE,$W$3,IF(X174=TRUE,$X$3,IF(Y174=TRUE,$Y$3,"Non"))))))</f>
        <v>Non</v>
      </c>
      <c r="AB174" s="265" t="b">
        <f t="shared" si="671"/>
        <v>0</v>
      </c>
      <c r="AC174" s="265" t="b">
        <f t="shared" si="672"/>
        <v>0</v>
      </c>
      <c r="AD174" s="265" t="b">
        <f t="shared" si="673"/>
        <v>0</v>
      </c>
      <c r="AE174" s="265" t="b">
        <f t="shared" si="674"/>
        <v>0</v>
      </c>
      <c r="AF174" s="265" t="b">
        <f t="shared" si="675"/>
        <v>0</v>
      </c>
      <c r="AG174" s="144" t="str">
        <f>IF(COUNTA(E174:F174:H174)&lt;3,"",(IF(AB174=TRUE,$AB$3,IF(AC174=TRUE,$AC$3,IF(AD174=TRUE,$AD$3,IF(AE174=TRUE,$AE$3,IF(AF174=TRUE,$AF$3,"Aucune")))))))</f>
        <v>Aucune</v>
      </c>
      <c r="AH174" s="237" t="b">
        <f t="shared" si="522"/>
        <v>0</v>
      </c>
      <c r="AI174" s="237" t="b">
        <f t="shared" si="523"/>
        <v>0</v>
      </c>
      <c r="AJ174" s="237" t="b">
        <f t="shared" si="524"/>
        <v>0</v>
      </c>
      <c r="AK174" s="237" t="b">
        <f t="shared" si="525"/>
        <v>0</v>
      </c>
      <c r="AL174" s="237" t="b">
        <f t="shared" si="526"/>
        <v>0</v>
      </c>
      <c r="AM174" s="237" t="b">
        <f t="shared" si="527"/>
        <v>0</v>
      </c>
      <c r="AN174" s="237" t="b">
        <f t="shared" si="528"/>
        <v>0</v>
      </c>
      <c r="AO174" s="237" t="b">
        <f t="shared" si="529"/>
        <v>0</v>
      </c>
      <c r="AP174" s="237" t="b">
        <f t="shared" si="530"/>
        <v>0</v>
      </c>
      <c r="AQ174" s="237" t="b">
        <f t="shared" si="531"/>
        <v>0</v>
      </c>
      <c r="AR174" s="237" t="b">
        <f t="shared" si="532"/>
        <v>0</v>
      </c>
      <c r="AS174" s="237" t="b">
        <f t="shared" si="533"/>
        <v>0</v>
      </c>
      <c r="AT174" s="237" t="b">
        <f t="shared" si="534"/>
        <v>0</v>
      </c>
      <c r="AU174" s="237" t="b">
        <f t="shared" si="535"/>
        <v>0</v>
      </c>
      <c r="AV174" s="237" t="b">
        <f t="shared" si="536"/>
        <v>0</v>
      </c>
      <c r="AW174" s="237" t="b">
        <f t="shared" si="537"/>
        <v>0</v>
      </c>
      <c r="AX174" s="567" t="str">
        <f>IF(COUNTA(E174:F174:H174)&lt;3,"",(IF(AH174=TRUE,AH$3,IF(AI174=TRUE,AI$3,IF(AJ174=TRUE,AJ$3,IF(AK174=TRUE,AK$3,IF(AL174=TRUE,AL$3,IF(AM174=TRUE,AM$3,IF(AN174=TRUE,AN$3,IF(AO174=TRUE,AO$3,IF(AP174=TRUE,AP$3,IF(AQ174=TRUE,AQ$3,IF(AR174=TRUE,AR$3,IF(AS174=TRUE,AS$3,IF(AT174=TRUE,AT$3,IF(AU174=TRUE,AU$3,IF(AV174=TRUE,AV$3,IF(AW174=TRUE,AW$3,"Aucune"))))))))))))))))))</f>
        <v>Aucune</v>
      </c>
      <c r="AY174" s="564" t="b">
        <f t="shared" si="676"/>
        <v>0</v>
      </c>
      <c r="AZ174" s="265" t="b">
        <f t="shared" si="677"/>
        <v>0</v>
      </c>
      <c r="BA174" s="265" t="b">
        <f t="shared" si="678"/>
        <v>0</v>
      </c>
      <c r="BB174" s="144" t="str">
        <f>IF(COUNTA(E174:F174:H174)&lt;3,"",(IF(AY174=TRUE,$AY$3,IF(AZ174=TRUE,$AZ$3,IF(BA174=TRUE,$BA$3,"Aucune action requise")))))</f>
        <v>Aucune action requise</v>
      </c>
      <c r="BC174" s="265" t="b">
        <f t="shared" si="679"/>
        <v>0</v>
      </c>
      <c r="BD174" s="265" t="b">
        <f t="shared" si="680"/>
        <v>0</v>
      </c>
      <c r="BE174" s="265" t="b">
        <f t="shared" si="681"/>
        <v>0</v>
      </c>
      <c r="BF174" s="265" t="b">
        <f t="shared" si="682"/>
        <v>0</v>
      </c>
      <c r="BG174" s="144" t="str">
        <f>IF(COUNTA(E174:F174:H174)&lt;3,"",(IF(BC174=TRUE,$BC$3,IF(BD174=TRUE,$BD$3,IF(BE174=TRUE,$BE$3,IF(BF174=TRUE,$BF$3,"Aucun"))))))</f>
        <v>Aucun</v>
      </c>
      <c r="BH174" s="145">
        <f t="shared" si="683"/>
        <v>0</v>
      </c>
      <c r="BI174" s="145">
        <f>'ODD 17'!AX10</f>
        <v>0</v>
      </c>
      <c r="BJ174" s="37"/>
      <c r="BK174" s="310"/>
      <c r="BL174" s="672">
        <f>I174</f>
        <v>0</v>
      </c>
      <c r="BM174" s="673">
        <f>D174</f>
        <v>0</v>
      </c>
      <c r="BR174" s="234">
        <f>IF(K174=0,1,0)</f>
        <v>1</v>
      </c>
      <c r="BS174" s="234">
        <f t="shared" si="657"/>
        <v>0</v>
      </c>
      <c r="BT174" s="234">
        <f t="shared" si="657"/>
        <v>0</v>
      </c>
      <c r="BU174" s="234">
        <f t="shared" si="657"/>
        <v>0</v>
      </c>
      <c r="BV174" s="234">
        <f t="shared" si="657"/>
        <v>0</v>
      </c>
      <c r="BW174" s="234">
        <f t="shared" si="657"/>
        <v>0</v>
      </c>
      <c r="BX174" s="234">
        <f t="shared" si="657"/>
        <v>0</v>
      </c>
      <c r="BY174" s="234">
        <f t="shared" si="657"/>
        <v>0</v>
      </c>
    </row>
    <row r="175" spans="1:77" s="233" customFormat="1" ht="114" customHeight="1" thickBot="1">
      <c r="A175" s="226"/>
      <c r="B175" s="262" t="s">
        <v>390</v>
      </c>
      <c r="C175" s="340" t="s">
        <v>391</v>
      </c>
      <c r="D175" s="582">
        <f>'ODD 17'!D11</f>
        <v>0</v>
      </c>
      <c r="E175" s="183">
        <f>'ODD 17'!E11</f>
        <v>0</v>
      </c>
      <c r="F175" s="148">
        <f>'ODD 17'!F11</f>
        <v>0</v>
      </c>
      <c r="G175" s="148">
        <f>'ODD 17'!G11</f>
        <v>0</v>
      </c>
      <c r="H175" s="149">
        <f>'ODD 17'!H11</f>
        <v>0</v>
      </c>
      <c r="I175" s="149">
        <f>'ODD 17'!I11</f>
        <v>0</v>
      </c>
      <c r="J175" s="269">
        <f t="shared" si="658"/>
        <v>0</v>
      </c>
      <c r="K175" s="270">
        <f>E175*10+F175</f>
        <v>0</v>
      </c>
      <c r="L175" s="270" t="b">
        <f t="shared" si="659"/>
        <v>0</v>
      </c>
      <c r="M175" s="270" t="b">
        <f t="shared" si="660"/>
        <v>0</v>
      </c>
      <c r="N175" s="270" t="b">
        <f t="shared" si="661"/>
        <v>0</v>
      </c>
      <c r="O175" s="270" t="b">
        <f t="shared" si="662"/>
        <v>0</v>
      </c>
      <c r="P175" s="270" t="b">
        <f t="shared" si="663"/>
        <v>0</v>
      </c>
      <c r="Q175" s="270" t="b">
        <f t="shared" si="664"/>
        <v>0</v>
      </c>
      <c r="R175" s="270" t="b">
        <f t="shared" si="665"/>
        <v>0</v>
      </c>
      <c r="S175" s="271">
        <f>IF(COUNTA(E175:F175)&lt;2,"",(IF(L175=TRUE,$L$3,IF(M175=TRUE,$M$3,IF(N175=TRUE,$N$3,IF(O175=TRUE,$O$3,IF(P175=TRUE,$P$3,IF(Q175=TRUE,$Q$3,IF(R175=TRUE,$R$3,0)))))))))</f>
        <v>0</v>
      </c>
      <c r="T175" s="272">
        <f>IF(COUNTA(E175:F175)&lt;2,"",(IF(L175=TRUE,6,IF(M175=TRUE,5,IF(N175=TRUE,4,IF(O175=TRUE,3,IF(P175=TRUE,2,IF(Q175=TRUE,1,IF(R175=TRUE,0,0)))))))))</f>
        <v>0</v>
      </c>
      <c r="U175" s="273">
        <f>T175*10+H175</f>
        <v>0</v>
      </c>
      <c r="V175" s="270" t="b">
        <f t="shared" si="666"/>
        <v>0</v>
      </c>
      <c r="W175" s="270" t="b">
        <f t="shared" si="667"/>
        <v>0</v>
      </c>
      <c r="X175" s="270" t="b">
        <f t="shared" si="668"/>
        <v>0</v>
      </c>
      <c r="Y175" s="270" t="b">
        <f t="shared" si="669"/>
        <v>0</v>
      </c>
      <c r="Z175" s="637" t="b">
        <f t="shared" si="670"/>
        <v>1</v>
      </c>
      <c r="AA175" s="642" t="str">
        <f>IF(COUNTA(E175:F175:H175)&lt;3,"",(IF(V175=TRUE,$V$3,IF(W175=TRUE,$W$3,IF(X175=TRUE,$X$3,IF(Y175=TRUE,$Y$3,"Non"))))))</f>
        <v>Non</v>
      </c>
      <c r="AB175" s="270" t="b">
        <f t="shared" si="671"/>
        <v>0</v>
      </c>
      <c r="AC175" s="270" t="b">
        <f t="shared" si="672"/>
        <v>0</v>
      </c>
      <c r="AD175" s="270" t="b">
        <f t="shared" si="673"/>
        <v>0</v>
      </c>
      <c r="AE175" s="270" t="b">
        <f t="shared" si="674"/>
        <v>0</v>
      </c>
      <c r="AF175" s="270" t="b">
        <f t="shared" si="675"/>
        <v>0</v>
      </c>
      <c r="AG175" s="150" t="str">
        <f>IF(COUNTA(E175:F175:H175)&lt;3,"",(IF(AB175=TRUE,$AB$3,IF(AC175=TRUE,$AC$3,IF(AD175=TRUE,$AD$3,IF(AE175=TRUE,$AE$3,IF(AF175=TRUE,$AF$3,"Aucune")))))))</f>
        <v>Aucune</v>
      </c>
      <c r="AH175" s="237" t="b">
        <f t="shared" si="522"/>
        <v>0</v>
      </c>
      <c r="AI175" s="237" t="b">
        <f t="shared" si="523"/>
        <v>0</v>
      </c>
      <c r="AJ175" s="237" t="b">
        <f t="shared" si="524"/>
        <v>0</v>
      </c>
      <c r="AK175" s="237" t="b">
        <f t="shared" si="525"/>
        <v>0</v>
      </c>
      <c r="AL175" s="237" t="b">
        <f t="shared" si="526"/>
        <v>0</v>
      </c>
      <c r="AM175" s="237" t="b">
        <f t="shared" si="527"/>
        <v>0</v>
      </c>
      <c r="AN175" s="237" t="b">
        <f t="shared" si="528"/>
        <v>0</v>
      </c>
      <c r="AO175" s="237" t="b">
        <f t="shared" si="529"/>
        <v>0</v>
      </c>
      <c r="AP175" s="237" t="b">
        <f t="shared" si="530"/>
        <v>0</v>
      </c>
      <c r="AQ175" s="237" t="b">
        <f t="shared" si="531"/>
        <v>0</v>
      </c>
      <c r="AR175" s="237" t="b">
        <f t="shared" si="532"/>
        <v>0</v>
      </c>
      <c r="AS175" s="237" t="b">
        <f t="shared" si="533"/>
        <v>0</v>
      </c>
      <c r="AT175" s="237" t="b">
        <f t="shared" si="534"/>
        <v>0</v>
      </c>
      <c r="AU175" s="237" t="b">
        <f t="shared" si="535"/>
        <v>0</v>
      </c>
      <c r="AV175" s="237" t="b">
        <f t="shared" si="536"/>
        <v>0</v>
      </c>
      <c r="AW175" s="237" t="b">
        <f t="shared" si="537"/>
        <v>0</v>
      </c>
      <c r="AX175" s="567" t="str">
        <f>IF(COUNTA(E175:F175:H175)&lt;3,"",(IF(AH175=TRUE,AH$3,IF(AI175=TRUE,AI$3,IF(AJ175=TRUE,AJ$3,IF(AK175=TRUE,AK$3,IF(AL175=TRUE,AL$3,IF(AM175=TRUE,AM$3,IF(AN175=TRUE,AN$3,IF(AO175=TRUE,AO$3,IF(AP175=TRUE,AP$3,IF(AQ175=TRUE,AQ$3,IF(AR175=TRUE,AR$3,IF(AS175=TRUE,AS$3,IF(AT175=TRUE,AT$3,IF(AU175=TRUE,AU$3,IF(AV175=TRUE,AV$3,IF(AW175=TRUE,AW$3,"Aucune"))))))))))))))))))</f>
        <v>Aucune</v>
      </c>
      <c r="AY175" s="562" t="b">
        <f t="shared" si="676"/>
        <v>0</v>
      </c>
      <c r="AZ175" s="256" t="b">
        <f t="shared" si="677"/>
        <v>0</v>
      </c>
      <c r="BA175" s="256" t="b">
        <f t="shared" si="678"/>
        <v>0</v>
      </c>
      <c r="BB175" s="140" t="str">
        <f>IF(COUNTA(E175:F175:H175)&lt;3,"",(IF(AY175=TRUE,$AY$3,IF(AZ175=TRUE,$AZ$3,IF(BA175=TRUE,$BA$3,"Aucune action requise")))))</f>
        <v>Aucune action requise</v>
      </c>
      <c r="BC175" s="256" t="b">
        <f t="shared" si="679"/>
        <v>0</v>
      </c>
      <c r="BD175" s="256" t="b">
        <f t="shared" si="680"/>
        <v>0</v>
      </c>
      <c r="BE175" s="256" t="b">
        <f t="shared" si="681"/>
        <v>0</v>
      </c>
      <c r="BF175" s="256" t="b">
        <f t="shared" si="682"/>
        <v>0</v>
      </c>
      <c r="BG175" s="140" t="str">
        <f>IF(COUNTA(E175:F175:H175)&lt;3,"",(IF(BC175=TRUE,$BC$3,IF(BD175=TRUE,$BD$3,IF(BE175=TRUE,$BE$3,IF(BF175=TRUE,$BF$3,"Aucun"))))))</f>
        <v>Aucun</v>
      </c>
      <c r="BH175" s="141">
        <f t="shared" si="683"/>
        <v>0</v>
      </c>
      <c r="BI175" s="141">
        <f>'ODD 17'!AX11</f>
        <v>0</v>
      </c>
      <c r="BJ175" s="35"/>
      <c r="BK175" s="309"/>
      <c r="BL175" s="668">
        <f>I175</f>
        <v>0</v>
      </c>
      <c r="BM175" s="669">
        <f>D175</f>
        <v>0</v>
      </c>
      <c r="BR175" s="234">
        <f>IF(K175=0,1,0)</f>
        <v>1</v>
      </c>
      <c r="BS175" s="234">
        <f t="shared" si="657"/>
        <v>0</v>
      </c>
      <c r="BT175" s="234">
        <f t="shared" si="657"/>
        <v>0</v>
      </c>
      <c r="BU175" s="234">
        <f t="shared" si="657"/>
        <v>0</v>
      </c>
      <c r="BV175" s="234">
        <f t="shared" si="657"/>
        <v>0</v>
      </c>
      <c r="BW175" s="234">
        <f t="shared" si="657"/>
        <v>0</v>
      </c>
      <c r="BX175" s="234">
        <f t="shared" si="657"/>
        <v>0</v>
      </c>
      <c r="BY175" s="234">
        <f t="shared" si="657"/>
        <v>0</v>
      </c>
    </row>
    <row r="176" spans="1:77" s="233" customFormat="1" ht="24.95" customHeight="1" thickBot="1">
      <c r="A176" s="226"/>
      <c r="B176" s="789" t="s">
        <v>471</v>
      </c>
      <c r="C176" s="790"/>
      <c r="D176" s="790"/>
      <c r="E176" s="790"/>
      <c r="F176" s="790"/>
      <c r="G176" s="790"/>
      <c r="H176" s="790"/>
      <c r="I176" s="790"/>
      <c r="J176" s="790"/>
      <c r="K176" s="790"/>
      <c r="L176" s="790"/>
      <c r="M176" s="790"/>
      <c r="N176" s="790"/>
      <c r="O176" s="790"/>
      <c r="P176" s="790"/>
      <c r="Q176" s="790"/>
      <c r="R176" s="790"/>
      <c r="S176" s="790"/>
      <c r="T176" s="790"/>
      <c r="U176" s="790"/>
      <c r="V176" s="790"/>
      <c r="W176" s="790"/>
      <c r="X176" s="790"/>
      <c r="Y176" s="790"/>
      <c r="Z176" s="790"/>
      <c r="AA176" s="790"/>
      <c r="AB176" s="790"/>
      <c r="AC176" s="790"/>
      <c r="AD176" s="790"/>
      <c r="AE176" s="790"/>
      <c r="AF176" s="790"/>
      <c r="AG176" s="790"/>
      <c r="AH176" s="790"/>
      <c r="AI176" s="790"/>
      <c r="AJ176" s="790"/>
      <c r="AK176" s="790"/>
      <c r="AL176" s="790"/>
      <c r="AM176" s="790"/>
      <c r="AN176" s="790"/>
      <c r="AO176" s="790"/>
      <c r="AP176" s="790"/>
      <c r="AQ176" s="790"/>
      <c r="AR176" s="790"/>
      <c r="AS176" s="790"/>
      <c r="AT176" s="790"/>
      <c r="AU176" s="790"/>
      <c r="AV176" s="790"/>
      <c r="AW176" s="790"/>
      <c r="AX176" s="790"/>
      <c r="AY176" s="790"/>
      <c r="AZ176" s="790"/>
      <c r="BA176" s="790"/>
      <c r="BB176" s="790"/>
      <c r="BC176" s="790"/>
      <c r="BD176" s="790"/>
      <c r="BE176" s="790"/>
      <c r="BF176" s="790"/>
      <c r="BG176" s="790"/>
      <c r="BH176" s="790"/>
      <c r="BI176" s="790"/>
      <c r="BJ176" s="790"/>
      <c r="BK176" s="790"/>
      <c r="BL176" s="790"/>
      <c r="BM176" s="791"/>
      <c r="BR176" s="234"/>
      <c r="BS176" s="234"/>
      <c r="BT176" s="234"/>
      <c r="BU176" s="234"/>
      <c r="BV176" s="234"/>
      <c r="BW176" s="234"/>
      <c r="BX176" s="234"/>
      <c r="BY176" s="234"/>
    </row>
    <row r="177" spans="1:77" s="233" customFormat="1" ht="114" customHeight="1">
      <c r="A177" s="226"/>
      <c r="B177" s="318" t="s">
        <v>393</v>
      </c>
      <c r="C177" s="319" t="s">
        <v>394</v>
      </c>
      <c r="D177" s="601">
        <f>'ODD 17'!D13</f>
        <v>0</v>
      </c>
      <c r="E177" s="195">
        <f>'ODD 17'!E13</f>
        <v>0</v>
      </c>
      <c r="F177" s="132">
        <f>'ODD 17'!F13</f>
        <v>0</v>
      </c>
      <c r="G177" s="132">
        <f>'ODD 17'!G13</f>
        <v>0</v>
      </c>
      <c r="H177" s="133">
        <f>'ODD 17'!H13</f>
        <v>0</v>
      </c>
      <c r="I177" s="133">
        <f>'ODD 17'!I13</f>
        <v>0</v>
      </c>
      <c r="J177" s="249">
        <f t="shared" si="658"/>
        <v>0</v>
      </c>
      <c r="K177" s="250">
        <f>E177*10+F177</f>
        <v>0</v>
      </c>
      <c r="L177" s="250" t="b">
        <f t="shared" si="659"/>
        <v>0</v>
      </c>
      <c r="M177" s="250" t="b">
        <f t="shared" si="660"/>
        <v>0</v>
      </c>
      <c r="N177" s="250" t="b">
        <f t="shared" si="661"/>
        <v>0</v>
      </c>
      <c r="O177" s="250" t="b">
        <f t="shared" si="662"/>
        <v>0</v>
      </c>
      <c r="P177" s="250" t="b">
        <f t="shared" si="663"/>
        <v>0</v>
      </c>
      <c r="Q177" s="250" t="b">
        <f t="shared" si="664"/>
        <v>0</v>
      </c>
      <c r="R177" s="250" t="b">
        <f t="shared" si="665"/>
        <v>0</v>
      </c>
      <c r="S177" s="251">
        <f>IF(COUNTA(E177:F177)&lt;2,"",(IF(L177=TRUE,$L$3,IF(M177=TRUE,$M$3,IF(N177=TRUE,$N$3,IF(O177=TRUE,$O$3,IF(P177=TRUE,$P$3,IF(Q177=TRUE,$Q$3,IF(R177=TRUE,$R$3,0)))))))))</f>
        <v>0</v>
      </c>
      <c r="T177" s="252">
        <f>IF(COUNTA(E177:F177)&lt;2,"",(IF(L177=TRUE,6,IF(M177=TRUE,5,IF(N177=TRUE,4,IF(O177=TRUE,3,IF(P177=TRUE,2,IF(Q177=TRUE,1,IF(R177=TRUE,0,0)))))))))</f>
        <v>0</v>
      </c>
      <c r="U177" s="253">
        <f>T177*10+H177</f>
        <v>0</v>
      </c>
      <c r="V177" s="250" t="b">
        <f t="shared" si="666"/>
        <v>0</v>
      </c>
      <c r="W177" s="250" t="b">
        <f t="shared" si="667"/>
        <v>0</v>
      </c>
      <c r="X177" s="250" t="b">
        <f t="shared" si="668"/>
        <v>0</v>
      </c>
      <c r="Y177" s="250" t="b">
        <f t="shared" si="669"/>
        <v>0</v>
      </c>
      <c r="Z177" s="636" t="b">
        <f t="shared" si="670"/>
        <v>1</v>
      </c>
      <c r="AA177" s="641" t="str">
        <f>IF(COUNTA(E177:F177:H177)&lt;3,"",(IF(V177=TRUE,$V$3,IF(W177=TRUE,$W$3,IF(X177=TRUE,$X$3,IF(Y177=TRUE,$Y$3,"Non"))))))</f>
        <v>Non</v>
      </c>
      <c r="AB177" s="250" t="b">
        <f t="shared" si="671"/>
        <v>0</v>
      </c>
      <c r="AC177" s="250" t="b">
        <f t="shared" si="672"/>
        <v>0</v>
      </c>
      <c r="AD177" s="250" t="b">
        <f t="shared" si="673"/>
        <v>0</v>
      </c>
      <c r="AE177" s="250" t="b">
        <f t="shared" si="674"/>
        <v>0</v>
      </c>
      <c r="AF177" s="250" t="b">
        <f t="shared" si="675"/>
        <v>0</v>
      </c>
      <c r="AG177" s="134" t="str">
        <f>IF(COUNTA(E177:F177:H177)&lt;3,"",(IF(AB177=TRUE,$AB$3,IF(AC177=TRUE,$AC$3,IF(AD177=TRUE,$AD$3,IF(AE177=TRUE,$AE$3,IF(AF177=TRUE,$AF$3,"Aucune")))))))</f>
        <v>Aucune</v>
      </c>
      <c r="AH177" s="237" t="b">
        <f t="shared" si="522"/>
        <v>0</v>
      </c>
      <c r="AI177" s="237" t="b">
        <f t="shared" si="523"/>
        <v>0</v>
      </c>
      <c r="AJ177" s="237" t="b">
        <f t="shared" si="524"/>
        <v>0</v>
      </c>
      <c r="AK177" s="237" t="b">
        <f t="shared" si="525"/>
        <v>0</v>
      </c>
      <c r="AL177" s="237" t="b">
        <f t="shared" si="526"/>
        <v>0</v>
      </c>
      <c r="AM177" s="237" t="b">
        <f t="shared" si="527"/>
        <v>0</v>
      </c>
      <c r="AN177" s="237" t="b">
        <f t="shared" si="528"/>
        <v>0</v>
      </c>
      <c r="AO177" s="237" t="b">
        <f t="shared" si="529"/>
        <v>0</v>
      </c>
      <c r="AP177" s="237" t="b">
        <f t="shared" si="530"/>
        <v>0</v>
      </c>
      <c r="AQ177" s="237" t="b">
        <f t="shared" si="531"/>
        <v>0</v>
      </c>
      <c r="AR177" s="237" t="b">
        <f t="shared" si="532"/>
        <v>0</v>
      </c>
      <c r="AS177" s="237" t="b">
        <f t="shared" si="533"/>
        <v>0</v>
      </c>
      <c r="AT177" s="237" t="b">
        <f t="shared" si="534"/>
        <v>0</v>
      </c>
      <c r="AU177" s="237" t="b">
        <f t="shared" si="535"/>
        <v>0</v>
      </c>
      <c r="AV177" s="237" t="b">
        <f t="shared" si="536"/>
        <v>0</v>
      </c>
      <c r="AW177" s="237" t="b">
        <f t="shared" si="537"/>
        <v>0</v>
      </c>
      <c r="AX177" s="567" t="str">
        <f>IF(COUNTA(E177:F177:H177)&lt;3,"",(IF(AH177=TRUE,AH$3,IF(AI177=TRUE,AI$3,IF(AJ177=TRUE,AJ$3,IF(AK177=TRUE,AK$3,IF(AL177=TRUE,AL$3,IF(AM177=TRUE,AM$3,IF(AN177=TRUE,AN$3,IF(AO177=TRUE,AO$3,IF(AP177=TRUE,AP$3,IF(AQ177=TRUE,AQ$3,IF(AR177=TRUE,AR$3,IF(AS177=TRUE,AS$3,IF(AT177=TRUE,AT$3,IF(AU177=TRUE,AU$3,IF(AV177=TRUE,AV$3,IF(AW177=TRUE,AW$3,"Aucune"))))))))))))))))))</f>
        <v>Aucune</v>
      </c>
      <c r="AY177" s="605" t="b">
        <f t="shared" si="676"/>
        <v>0</v>
      </c>
      <c r="AZ177" s="324" t="b">
        <f t="shared" si="677"/>
        <v>0</v>
      </c>
      <c r="BA177" s="324" t="b">
        <f t="shared" si="678"/>
        <v>0</v>
      </c>
      <c r="BB177" s="328" t="str">
        <f>IF(COUNTA(E177:F177:H177)&lt;3,"",(IF(AY177=TRUE,$AY$3,IF(AZ177=TRUE,$AZ$3,IF(BA177=TRUE,$BA$3,"Aucune action requise")))))</f>
        <v>Aucune action requise</v>
      </c>
      <c r="BC177" s="324" t="b">
        <f t="shared" si="679"/>
        <v>0</v>
      </c>
      <c r="BD177" s="324" t="b">
        <f t="shared" si="680"/>
        <v>0</v>
      </c>
      <c r="BE177" s="324" t="b">
        <f t="shared" si="681"/>
        <v>0</v>
      </c>
      <c r="BF177" s="324" t="b">
        <f t="shared" si="682"/>
        <v>0</v>
      </c>
      <c r="BG177" s="328" t="str">
        <f>IF(COUNTA(E177:F177:H177)&lt;3,"",(IF(BC177=TRUE,$BC$3,IF(BD177=TRUE,$BD$3,IF(BE177=TRUE,$BE$3,IF(BF177=TRUE,$BF$3,"Aucun"))))))</f>
        <v>Aucun</v>
      </c>
      <c r="BH177" s="329">
        <f t="shared" ref="BH177:BH179" si="684">G177</f>
        <v>0</v>
      </c>
      <c r="BI177" s="329">
        <f>'ODD 17'!AX13</f>
        <v>0</v>
      </c>
      <c r="BJ177" s="330"/>
      <c r="BK177" s="331"/>
      <c r="BL177" s="660">
        <f>I177</f>
        <v>0</v>
      </c>
      <c r="BM177" s="661">
        <f>D177</f>
        <v>0</v>
      </c>
      <c r="BR177" s="234">
        <f>IF(K177=0,1,0)</f>
        <v>1</v>
      </c>
      <c r="BS177" s="234">
        <f t="shared" ref="BS177:BY179" si="685">IF(L177=TRUE,1,0)</f>
        <v>0</v>
      </c>
      <c r="BT177" s="234">
        <f t="shared" si="685"/>
        <v>0</v>
      </c>
      <c r="BU177" s="234">
        <f t="shared" si="685"/>
        <v>0</v>
      </c>
      <c r="BV177" s="234">
        <f t="shared" si="685"/>
        <v>0</v>
      </c>
      <c r="BW177" s="234">
        <f t="shared" si="685"/>
        <v>0</v>
      </c>
      <c r="BX177" s="234">
        <f t="shared" si="685"/>
        <v>0</v>
      </c>
      <c r="BY177" s="234">
        <f t="shared" si="685"/>
        <v>0</v>
      </c>
    </row>
    <row r="178" spans="1:77" s="233" customFormat="1" ht="114" customHeight="1">
      <c r="A178" s="226"/>
      <c r="B178" s="264" t="s">
        <v>395</v>
      </c>
      <c r="C178" s="166" t="s">
        <v>396</v>
      </c>
      <c r="D178" s="598">
        <f>'ODD 17'!D14</f>
        <v>0</v>
      </c>
      <c r="E178" s="174">
        <f>'ODD 17'!E14</f>
        <v>0</v>
      </c>
      <c r="F178" s="124">
        <f>'ODD 17'!F14</f>
        <v>0</v>
      </c>
      <c r="G178" s="124">
        <f>'ODD 17'!G14</f>
        <v>0</v>
      </c>
      <c r="H178" s="125">
        <f>'ODD 17'!H14</f>
        <v>0</v>
      </c>
      <c r="I178" s="125">
        <f>'ODD 17'!I14</f>
        <v>0</v>
      </c>
      <c r="J178" s="126">
        <f t="shared" si="658"/>
        <v>0</v>
      </c>
      <c r="K178" s="265">
        <f>E178*10+F178</f>
        <v>0</v>
      </c>
      <c r="L178" s="265" t="b">
        <f t="shared" si="659"/>
        <v>0</v>
      </c>
      <c r="M178" s="265" t="b">
        <f t="shared" si="660"/>
        <v>0</v>
      </c>
      <c r="N178" s="265" t="b">
        <f t="shared" si="661"/>
        <v>0</v>
      </c>
      <c r="O178" s="265" t="b">
        <f t="shared" si="662"/>
        <v>0</v>
      </c>
      <c r="P178" s="265" t="b">
        <f t="shared" si="663"/>
        <v>0</v>
      </c>
      <c r="Q178" s="265" t="b">
        <f t="shared" si="664"/>
        <v>0</v>
      </c>
      <c r="R178" s="265" t="b">
        <f t="shared" si="665"/>
        <v>0</v>
      </c>
      <c r="S178" s="266">
        <f>IF(COUNTA(E178:F178)&lt;2,"",(IF(L178=TRUE,$L$3,IF(M178=TRUE,$M$3,IF(N178=TRUE,$N$3,IF(O178=TRUE,$O$3,IF(P178=TRUE,$P$3,IF(Q178=TRUE,$Q$3,IF(R178=TRUE,$R$3,0)))))))))</f>
        <v>0</v>
      </c>
      <c r="T178" s="267">
        <f>IF(COUNTA(E178:F178)&lt;2,"",(IF(L178=TRUE,6,IF(M178=TRUE,5,IF(N178=TRUE,4,IF(O178=TRUE,3,IF(P178=TRUE,2,IF(Q178=TRUE,1,IF(R178=TRUE,0,0)))))))))</f>
        <v>0</v>
      </c>
      <c r="U178" s="241">
        <f>T178*10+H178</f>
        <v>0</v>
      </c>
      <c r="V178" s="265" t="b">
        <f t="shared" si="666"/>
        <v>0</v>
      </c>
      <c r="W178" s="265" t="b">
        <f t="shared" si="667"/>
        <v>0</v>
      </c>
      <c r="X178" s="265" t="b">
        <f t="shared" si="668"/>
        <v>0</v>
      </c>
      <c r="Y178" s="265" t="b">
        <f t="shared" si="669"/>
        <v>0</v>
      </c>
      <c r="Z178" s="644" t="b">
        <f t="shared" si="670"/>
        <v>1</v>
      </c>
      <c r="AA178" s="646" t="str">
        <f>IF(COUNTA(E178:F178:H178)&lt;3,"",(IF(V178=TRUE,$V$3,IF(W178=TRUE,$W$3,IF(X178=TRUE,$X$3,IF(Y178=TRUE,$Y$3,"Non"))))))</f>
        <v>Non</v>
      </c>
      <c r="AB178" s="265" t="b">
        <f t="shared" si="671"/>
        <v>0</v>
      </c>
      <c r="AC178" s="265" t="b">
        <f t="shared" si="672"/>
        <v>0</v>
      </c>
      <c r="AD178" s="265" t="b">
        <f t="shared" si="673"/>
        <v>0</v>
      </c>
      <c r="AE178" s="265" t="b">
        <f t="shared" si="674"/>
        <v>0</v>
      </c>
      <c r="AF178" s="265" t="b">
        <f t="shared" si="675"/>
        <v>0</v>
      </c>
      <c r="AG178" s="144" t="str">
        <f>IF(COUNTA(E178:F178:H178)&lt;3,"",(IF(AB178=TRUE,$AB$3,IF(AC178=TRUE,$AC$3,IF(AD178=TRUE,$AD$3,IF(AE178=TRUE,$AE$3,IF(AF178=TRUE,$AF$3,"Aucune")))))))</f>
        <v>Aucune</v>
      </c>
      <c r="AH178" s="237" t="b">
        <f t="shared" si="522"/>
        <v>0</v>
      </c>
      <c r="AI178" s="237" t="b">
        <f t="shared" si="523"/>
        <v>0</v>
      </c>
      <c r="AJ178" s="237" t="b">
        <f t="shared" si="524"/>
        <v>0</v>
      </c>
      <c r="AK178" s="237" t="b">
        <f t="shared" si="525"/>
        <v>0</v>
      </c>
      <c r="AL178" s="237" t="b">
        <f t="shared" si="526"/>
        <v>0</v>
      </c>
      <c r="AM178" s="237" t="b">
        <f t="shared" si="527"/>
        <v>0</v>
      </c>
      <c r="AN178" s="237" t="b">
        <f t="shared" si="528"/>
        <v>0</v>
      </c>
      <c r="AO178" s="237" t="b">
        <f t="shared" si="529"/>
        <v>0</v>
      </c>
      <c r="AP178" s="237" t="b">
        <f t="shared" si="530"/>
        <v>0</v>
      </c>
      <c r="AQ178" s="237" t="b">
        <f t="shared" si="531"/>
        <v>0</v>
      </c>
      <c r="AR178" s="237" t="b">
        <f t="shared" si="532"/>
        <v>0</v>
      </c>
      <c r="AS178" s="237" t="b">
        <f t="shared" si="533"/>
        <v>0</v>
      </c>
      <c r="AT178" s="237" t="b">
        <f t="shared" si="534"/>
        <v>0</v>
      </c>
      <c r="AU178" s="237" t="b">
        <f t="shared" si="535"/>
        <v>0</v>
      </c>
      <c r="AV178" s="237" t="b">
        <f t="shared" si="536"/>
        <v>0</v>
      </c>
      <c r="AW178" s="237" t="b">
        <f t="shared" si="537"/>
        <v>0</v>
      </c>
      <c r="AX178" s="567" t="str">
        <f>IF(COUNTA(E178:F178:H178)&lt;3,"",(IF(AH178=TRUE,AH$3,IF(AI178=TRUE,AI$3,IF(AJ178=TRUE,AJ$3,IF(AK178=TRUE,AK$3,IF(AL178=TRUE,AL$3,IF(AM178=TRUE,AM$3,IF(AN178=TRUE,AN$3,IF(AO178=TRUE,AO$3,IF(AP178=TRUE,AP$3,IF(AQ178=TRUE,AQ$3,IF(AR178=TRUE,AR$3,IF(AS178=TRUE,AS$3,IF(AT178=TRUE,AT$3,IF(AU178=TRUE,AU$3,IF(AV178=TRUE,AV$3,IF(AW178=TRUE,AW$3,"Aucune"))))))))))))))))))</f>
        <v>Aucune</v>
      </c>
      <c r="AY178" s="564" t="b">
        <f t="shared" si="676"/>
        <v>0</v>
      </c>
      <c r="AZ178" s="265" t="b">
        <f t="shared" si="677"/>
        <v>0</v>
      </c>
      <c r="BA178" s="265" t="b">
        <f t="shared" si="678"/>
        <v>0</v>
      </c>
      <c r="BB178" s="144" t="str">
        <f>IF(COUNTA(E178:F178:H178)&lt;3,"",(IF(AY178=TRUE,$AY$3,IF(AZ178=TRUE,$AZ$3,IF(BA178=TRUE,$BA$3,"Aucune action requise")))))</f>
        <v>Aucune action requise</v>
      </c>
      <c r="BC178" s="265" t="b">
        <f t="shared" si="679"/>
        <v>0</v>
      </c>
      <c r="BD178" s="265" t="b">
        <f t="shared" si="680"/>
        <v>0</v>
      </c>
      <c r="BE178" s="265" t="b">
        <f t="shared" si="681"/>
        <v>0</v>
      </c>
      <c r="BF178" s="265" t="b">
        <f t="shared" si="682"/>
        <v>0</v>
      </c>
      <c r="BG178" s="144" t="str">
        <f>IF(COUNTA(E178:F178:H178)&lt;3,"",(IF(BC178=TRUE,$BC$3,IF(BD178=TRUE,$BD$3,IF(BE178=TRUE,$BE$3,IF(BF178=TRUE,$BF$3,"Aucun"))))))</f>
        <v>Aucun</v>
      </c>
      <c r="BH178" s="145">
        <f t="shared" si="684"/>
        <v>0</v>
      </c>
      <c r="BI178" s="145">
        <f>'ODD 17'!AX14</f>
        <v>0</v>
      </c>
      <c r="BJ178" s="37"/>
      <c r="BK178" s="310"/>
      <c r="BL178" s="662">
        <f>I178</f>
        <v>0</v>
      </c>
      <c r="BM178" s="663">
        <f>D178</f>
        <v>0</v>
      </c>
      <c r="BR178" s="234">
        <f>IF(K178=0,1,0)</f>
        <v>1</v>
      </c>
      <c r="BS178" s="234">
        <f t="shared" si="685"/>
        <v>0</v>
      </c>
      <c r="BT178" s="234">
        <f t="shared" si="685"/>
        <v>0</v>
      </c>
      <c r="BU178" s="234">
        <f t="shared" si="685"/>
        <v>0</v>
      </c>
      <c r="BV178" s="234">
        <f t="shared" si="685"/>
        <v>0</v>
      </c>
      <c r="BW178" s="234">
        <f t="shared" si="685"/>
        <v>0</v>
      </c>
      <c r="BX178" s="234">
        <f t="shared" si="685"/>
        <v>0</v>
      </c>
      <c r="BY178" s="234">
        <f t="shared" si="685"/>
        <v>0</v>
      </c>
    </row>
    <row r="179" spans="1:77" ht="114" customHeight="1" thickBot="1">
      <c r="B179" s="262" t="s">
        <v>397</v>
      </c>
      <c r="C179" s="332" t="s">
        <v>398</v>
      </c>
      <c r="D179" s="582">
        <f>'ODD 17'!D15</f>
        <v>0</v>
      </c>
      <c r="E179" s="183">
        <f>'ODD 17'!E15</f>
        <v>0</v>
      </c>
      <c r="F179" s="148">
        <f>'ODD 17'!F15</f>
        <v>0</v>
      </c>
      <c r="G179" s="148">
        <f>'ODD 17'!G15</f>
        <v>0</v>
      </c>
      <c r="H179" s="149">
        <f>'ODD 17'!H15</f>
        <v>0</v>
      </c>
      <c r="I179" s="149">
        <f>'ODD 17'!I15</f>
        <v>0</v>
      </c>
      <c r="J179" s="269">
        <f t="shared" si="658"/>
        <v>0</v>
      </c>
      <c r="K179" s="270">
        <f>E179*10+F179</f>
        <v>0</v>
      </c>
      <c r="L179" s="270" t="b">
        <f t="shared" si="659"/>
        <v>0</v>
      </c>
      <c r="M179" s="270" t="b">
        <f t="shared" si="660"/>
        <v>0</v>
      </c>
      <c r="N179" s="270" t="b">
        <f t="shared" si="661"/>
        <v>0</v>
      </c>
      <c r="O179" s="270" t="b">
        <f t="shared" si="662"/>
        <v>0</v>
      </c>
      <c r="P179" s="270" t="b">
        <f t="shared" si="663"/>
        <v>0</v>
      </c>
      <c r="Q179" s="270" t="b">
        <f t="shared" si="664"/>
        <v>0</v>
      </c>
      <c r="R179" s="270" t="b">
        <f t="shared" si="665"/>
        <v>0</v>
      </c>
      <c r="S179" s="271">
        <f>IF(COUNTA(E179:F179)&lt;2,"",(IF(L179=TRUE,$L$3,IF(M179=TRUE,$M$3,IF(N179=TRUE,$N$3,IF(O179=TRUE,$O$3,IF(P179=TRUE,$P$3,IF(Q179=TRUE,$Q$3,IF(R179=TRUE,$R$3,0)))))))))</f>
        <v>0</v>
      </c>
      <c r="T179" s="272">
        <f>IF(COUNTA(E179:F179)&lt;2,"",(IF(L179=TRUE,6,IF(M179=TRUE,5,IF(N179=TRUE,4,IF(O179=TRUE,3,IF(P179=TRUE,2,IF(Q179=TRUE,1,IF(R179=TRUE,0,0)))))))))</f>
        <v>0</v>
      </c>
      <c r="U179" s="273">
        <f>T179*10+H179</f>
        <v>0</v>
      </c>
      <c r="V179" s="270" t="b">
        <f t="shared" si="666"/>
        <v>0</v>
      </c>
      <c r="W179" s="270" t="b">
        <f t="shared" si="667"/>
        <v>0</v>
      </c>
      <c r="X179" s="270" t="b">
        <f t="shared" si="668"/>
        <v>0</v>
      </c>
      <c r="Y179" s="270" t="b">
        <f t="shared" si="669"/>
        <v>0</v>
      </c>
      <c r="Z179" s="637" t="b">
        <f t="shared" si="670"/>
        <v>1</v>
      </c>
      <c r="AA179" s="642" t="str">
        <f>IF(COUNTA(E179:F179:H179)&lt;3,"",(IF(V179=TRUE,$V$3,IF(W179=TRUE,$W$3,IF(X179=TRUE,$X$3,IF(Y179=TRUE,$Y$3,"Non"))))))</f>
        <v>Non</v>
      </c>
      <c r="AB179" s="270" t="b">
        <f t="shared" si="671"/>
        <v>0</v>
      </c>
      <c r="AC179" s="270" t="b">
        <f t="shared" si="672"/>
        <v>0</v>
      </c>
      <c r="AD179" s="270" t="b">
        <f t="shared" si="673"/>
        <v>0</v>
      </c>
      <c r="AE179" s="270" t="b">
        <f t="shared" si="674"/>
        <v>0</v>
      </c>
      <c r="AF179" s="270" t="b">
        <f t="shared" si="675"/>
        <v>0</v>
      </c>
      <c r="AG179" s="150" t="str">
        <f>IF(COUNTA(E179:F179:H179)&lt;3,"",(IF(AB179=TRUE,$AB$3,IF(AC179=TRUE,$AC$3,IF(AD179=TRUE,$AD$3,IF(AE179=TRUE,$AE$3,IF(AF179=TRUE,$AF$3,"Aucune")))))))</f>
        <v>Aucune</v>
      </c>
      <c r="AH179" s="237" t="b">
        <f t="shared" si="522"/>
        <v>0</v>
      </c>
      <c r="AI179" s="237" t="b">
        <f t="shared" si="523"/>
        <v>0</v>
      </c>
      <c r="AJ179" s="237" t="b">
        <f t="shared" si="524"/>
        <v>0</v>
      </c>
      <c r="AK179" s="237" t="b">
        <f t="shared" si="525"/>
        <v>0</v>
      </c>
      <c r="AL179" s="237" t="b">
        <f t="shared" si="526"/>
        <v>0</v>
      </c>
      <c r="AM179" s="237" t="b">
        <f t="shared" si="527"/>
        <v>0</v>
      </c>
      <c r="AN179" s="237" t="b">
        <f t="shared" si="528"/>
        <v>0</v>
      </c>
      <c r="AO179" s="237" t="b">
        <f t="shared" si="529"/>
        <v>0</v>
      </c>
      <c r="AP179" s="237" t="b">
        <f t="shared" si="530"/>
        <v>0</v>
      </c>
      <c r="AQ179" s="237" t="b">
        <f t="shared" si="531"/>
        <v>0</v>
      </c>
      <c r="AR179" s="237" t="b">
        <f t="shared" si="532"/>
        <v>0</v>
      </c>
      <c r="AS179" s="237" t="b">
        <f t="shared" si="533"/>
        <v>0</v>
      </c>
      <c r="AT179" s="237" t="b">
        <f t="shared" si="534"/>
        <v>0</v>
      </c>
      <c r="AU179" s="237" t="b">
        <f t="shared" si="535"/>
        <v>0</v>
      </c>
      <c r="AV179" s="237" t="b">
        <f t="shared" si="536"/>
        <v>0</v>
      </c>
      <c r="AW179" s="237" t="b">
        <f t="shared" si="537"/>
        <v>0</v>
      </c>
      <c r="AX179" s="567" t="str">
        <f>IF(COUNTA(E179:F179:H179)&lt;3,"",(IF(AH179=TRUE,AH$3,IF(AI179=TRUE,AI$3,IF(AJ179=TRUE,AJ$3,IF(AK179=TRUE,AK$3,IF(AL179=TRUE,AL$3,IF(AM179=TRUE,AM$3,IF(AN179=TRUE,AN$3,IF(AO179=TRUE,AO$3,IF(AP179=TRUE,AP$3,IF(AQ179=TRUE,AQ$3,IF(AR179=TRUE,AR$3,IF(AS179=TRUE,AS$3,IF(AT179=TRUE,AT$3,IF(AU179=TRUE,AU$3,IF(AV179=TRUE,AV$3,IF(AW179=TRUE,AW$3,"Aucune"))))))))))))))))))</f>
        <v>Aucune</v>
      </c>
      <c r="AY179" s="562" t="b">
        <f t="shared" si="676"/>
        <v>0</v>
      </c>
      <c r="AZ179" s="256" t="b">
        <f t="shared" si="677"/>
        <v>0</v>
      </c>
      <c r="BA179" s="256" t="b">
        <f t="shared" si="678"/>
        <v>0</v>
      </c>
      <c r="BB179" s="140" t="str">
        <f>IF(COUNTA(E179:F179:H179)&lt;3,"",(IF(AY179=TRUE,$AY$3,IF(AZ179=TRUE,$AZ$3,IF(BA179=TRUE,$BA$3,"Aucune action requise")))))</f>
        <v>Aucune action requise</v>
      </c>
      <c r="BC179" s="256" t="b">
        <f t="shared" si="679"/>
        <v>0</v>
      </c>
      <c r="BD179" s="256" t="b">
        <f t="shared" si="680"/>
        <v>0</v>
      </c>
      <c r="BE179" s="256" t="b">
        <f t="shared" si="681"/>
        <v>0</v>
      </c>
      <c r="BF179" s="256" t="b">
        <f t="shared" si="682"/>
        <v>0</v>
      </c>
      <c r="BG179" s="140" t="str">
        <f>IF(COUNTA(E179:F179:H179)&lt;3,"",(IF(BC179=TRUE,$BC$3,IF(BD179=TRUE,$BD$3,IF(BE179=TRUE,$BE$3,IF(BF179=TRUE,$BF$3,"Aucun"))))))</f>
        <v>Aucun</v>
      </c>
      <c r="BH179" s="141">
        <f t="shared" si="684"/>
        <v>0</v>
      </c>
      <c r="BI179" s="141">
        <f>'ODD 17'!AX15</f>
        <v>0</v>
      </c>
      <c r="BJ179" s="35"/>
      <c r="BK179" s="309"/>
      <c r="BL179" s="680">
        <f>I179</f>
        <v>0</v>
      </c>
      <c r="BM179" s="681">
        <f>D179</f>
        <v>0</v>
      </c>
      <c r="BR179" s="234">
        <f>IF(K179=0,1,0)</f>
        <v>1</v>
      </c>
      <c r="BS179" s="234">
        <f t="shared" si="685"/>
        <v>0</v>
      </c>
      <c r="BT179" s="234">
        <f t="shared" si="685"/>
        <v>0</v>
      </c>
      <c r="BU179" s="234">
        <f t="shared" si="685"/>
        <v>0</v>
      </c>
      <c r="BV179" s="234">
        <f t="shared" si="685"/>
        <v>0</v>
      </c>
      <c r="BW179" s="234">
        <f t="shared" si="685"/>
        <v>0</v>
      </c>
      <c r="BX179" s="234">
        <f t="shared" si="685"/>
        <v>0</v>
      </c>
      <c r="BY179" s="234">
        <f t="shared" si="685"/>
        <v>0</v>
      </c>
    </row>
    <row r="180" spans="1:77" s="233" customFormat="1" ht="24.95" customHeight="1" thickBot="1">
      <c r="A180" s="226"/>
      <c r="B180" s="789" t="s">
        <v>399</v>
      </c>
      <c r="C180" s="790"/>
      <c r="D180" s="790"/>
      <c r="E180" s="790"/>
      <c r="F180" s="790"/>
      <c r="G180" s="790"/>
      <c r="H180" s="790"/>
      <c r="I180" s="790"/>
      <c r="J180" s="790"/>
      <c r="K180" s="790"/>
      <c r="L180" s="790"/>
      <c r="M180" s="790"/>
      <c r="N180" s="790"/>
      <c r="O180" s="790"/>
      <c r="P180" s="790"/>
      <c r="Q180" s="790"/>
      <c r="R180" s="790"/>
      <c r="S180" s="790"/>
      <c r="T180" s="790"/>
      <c r="U180" s="790"/>
      <c r="V180" s="790"/>
      <c r="W180" s="790"/>
      <c r="X180" s="790"/>
      <c r="Y180" s="790"/>
      <c r="Z180" s="790"/>
      <c r="AA180" s="790"/>
      <c r="AB180" s="790"/>
      <c r="AC180" s="790"/>
      <c r="AD180" s="790"/>
      <c r="AE180" s="790"/>
      <c r="AF180" s="790"/>
      <c r="AG180" s="790"/>
      <c r="AH180" s="790"/>
      <c r="AI180" s="790"/>
      <c r="AJ180" s="790"/>
      <c r="AK180" s="790"/>
      <c r="AL180" s="790"/>
      <c r="AM180" s="790"/>
      <c r="AN180" s="790"/>
      <c r="AO180" s="790"/>
      <c r="AP180" s="790"/>
      <c r="AQ180" s="790"/>
      <c r="AR180" s="790"/>
      <c r="AS180" s="790"/>
      <c r="AT180" s="790"/>
      <c r="AU180" s="790"/>
      <c r="AV180" s="790"/>
      <c r="AW180" s="790"/>
      <c r="AX180" s="790"/>
      <c r="AY180" s="790"/>
      <c r="AZ180" s="790"/>
      <c r="BA180" s="790"/>
      <c r="BB180" s="790"/>
      <c r="BC180" s="790"/>
      <c r="BD180" s="790"/>
      <c r="BE180" s="790"/>
      <c r="BF180" s="790"/>
      <c r="BG180" s="790"/>
      <c r="BH180" s="790"/>
      <c r="BI180" s="790"/>
      <c r="BJ180" s="790"/>
      <c r="BK180" s="790"/>
      <c r="BL180" s="790"/>
      <c r="BM180" s="791"/>
      <c r="BR180" s="234"/>
      <c r="BS180" s="234"/>
      <c r="BT180" s="234"/>
      <c r="BU180" s="234"/>
      <c r="BV180" s="234"/>
      <c r="BW180" s="234"/>
      <c r="BX180" s="234"/>
      <c r="BY180" s="234"/>
    </row>
    <row r="181" spans="1:77" ht="114" customHeight="1" thickBot="1">
      <c r="B181" s="333" t="s">
        <v>400</v>
      </c>
      <c r="C181" s="334" t="s">
        <v>401</v>
      </c>
      <c r="D181" s="604">
        <f>'ODD 17'!D17</f>
        <v>0</v>
      </c>
      <c r="E181" s="609">
        <f>'ODD 17'!E17</f>
        <v>0</v>
      </c>
      <c r="F181" s="610">
        <f>'ODD 17'!F17</f>
        <v>0</v>
      </c>
      <c r="G181" s="610">
        <f>'ODD 17'!G17</f>
        <v>0</v>
      </c>
      <c r="H181" s="611">
        <f>'ODD 17'!H17</f>
        <v>0</v>
      </c>
      <c r="I181" s="611">
        <f>'ODD 17'!I17</f>
        <v>0</v>
      </c>
      <c r="J181" s="612">
        <f t="shared" ref="J181" si="686">S181</f>
        <v>0</v>
      </c>
      <c r="K181" s="613">
        <f>E181*10+F181</f>
        <v>0</v>
      </c>
      <c r="L181" s="613" t="b">
        <f t="shared" ref="L181" si="687">OR(K181=31)</f>
        <v>0</v>
      </c>
      <c r="M181" s="613" t="b">
        <f t="shared" ref="M181" si="688">OR(K181=21,K181=32)</f>
        <v>0</v>
      </c>
      <c r="N181" s="613" t="b">
        <f t="shared" ref="N181" si="689">OR(K181=22,K181=33)</f>
        <v>0</v>
      </c>
      <c r="O181" s="613" t="b">
        <f t="shared" ref="O181" si="690">OR(K181=11,K181=12)</f>
        <v>0</v>
      </c>
      <c r="P181" s="613" t="b">
        <f t="shared" ref="P181" si="691">OR(K181=23,K181=34)</f>
        <v>0</v>
      </c>
      <c r="Q181" s="613" t="b">
        <f t="shared" ref="Q181" si="692">OR(K181=13,K181=14,K181=24)</f>
        <v>0</v>
      </c>
      <c r="R181" s="613" t="b">
        <f t="shared" ref="R181" si="693">OR(K181=1,K181=2,K181=3,K181=4)</f>
        <v>0</v>
      </c>
      <c r="S181" s="614">
        <f>IF(COUNTA(E181:F181)&lt;2,"",(IF(L181=TRUE,$L$3,IF(M181=TRUE,$M$3,IF(N181=TRUE,$N$3,IF(O181=TRUE,$O$3,IF(P181=TRUE,$P$3,IF(Q181=TRUE,$Q$3,IF(R181=TRUE,$R$3,0)))))))))</f>
        <v>0</v>
      </c>
      <c r="T181" s="615">
        <f>IF(COUNTA(E181:F181)&lt;2,"",(IF(L181=TRUE,6,IF(M181=TRUE,5,IF(N181=TRUE,4,IF(O181=TRUE,3,IF(P181=TRUE,2,IF(Q181=TRUE,1,IF(R181=TRUE,0,0)))))))))</f>
        <v>0</v>
      </c>
      <c r="U181" s="616">
        <f>T181*10+H181</f>
        <v>0</v>
      </c>
      <c r="V181" s="613" t="b">
        <f t="shared" ref="V181" si="694">OR(U181=61,U181=62,U181=63)</f>
        <v>0</v>
      </c>
      <c r="W181" s="613" t="b">
        <f t="shared" ref="W181" si="695">OR(U181=51,U181=52)</f>
        <v>0</v>
      </c>
      <c r="X181" s="613" t="b">
        <f t="shared" ref="X181" si="696">OR(U181=31,U181=41,U181=42,U181=53)</f>
        <v>0</v>
      </c>
      <c r="Y181" s="613" t="b">
        <f t="shared" ref="Y181" si="697">OR(U181=21,U181=32)</f>
        <v>0</v>
      </c>
      <c r="Z181" s="655" t="b">
        <f t="shared" ref="Z181" si="698">AND(V181=FALSE,W181=FALSE,X181=FALSE,Y181=FALSE)</f>
        <v>1</v>
      </c>
      <c r="AA181" s="656" t="str">
        <f>IF(COUNTA(E181:F181:H181)&lt;3,"",(IF(V181=TRUE,$V$3,IF(W181=TRUE,$W$3,IF(X181=TRUE,$X$3,IF(Y181=TRUE,$Y$3,"Non"))))))</f>
        <v>Non</v>
      </c>
      <c r="AB181" s="613" t="b">
        <f t="shared" ref="AB181" si="699">OR(U181=61,U181=62,U181=51,U181=52)</f>
        <v>0</v>
      </c>
      <c r="AC181" s="613" t="b">
        <f t="shared" ref="AC181" si="700">OR(U181=41,U181=42)</f>
        <v>0</v>
      </c>
      <c r="AD181" s="613" t="b">
        <f t="shared" ref="AD181" si="701">OR(U181=31,U181=32,U181=63,U181=64,U181=53,U181=54,)</f>
        <v>0</v>
      </c>
      <c r="AE181" s="613" t="b">
        <f t="shared" ref="AE181" si="702">OR(U181=21,U181=22,)</f>
        <v>0</v>
      </c>
      <c r="AF181" s="613" t="b">
        <f t="shared" ref="AF181" si="703">OR(U181=11,U181=12,U181=13,U181=23,)</f>
        <v>0</v>
      </c>
      <c r="AG181" s="617" t="str">
        <f>IF(COUNTA(E181:F181:H181)&lt;3,"",(IF(AB181=TRUE,$AB$3,IF(AC181=TRUE,$AC$3,IF(AD181=TRUE,$AD$3,IF(AE181=TRUE,$AE$3,IF(AF181=TRUE,$AF$3,"Aucune")))))))</f>
        <v>Aucune</v>
      </c>
      <c r="AH181" s="237" t="b">
        <f t="shared" si="522"/>
        <v>0</v>
      </c>
      <c r="AI181" s="237" t="b">
        <f t="shared" si="523"/>
        <v>0</v>
      </c>
      <c r="AJ181" s="237" t="b">
        <f t="shared" si="524"/>
        <v>0</v>
      </c>
      <c r="AK181" s="237" t="b">
        <f t="shared" si="525"/>
        <v>0</v>
      </c>
      <c r="AL181" s="237" t="b">
        <f t="shared" si="526"/>
        <v>0</v>
      </c>
      <c r="AM181" s="237" t="b">
        <f t="shared" si="527"/>
        <v>0</v>
      </c>
      <c r="AN181" s="237" t="b">
        <f t="shared" si="528"/>
        <v>0</v>
      </c>
      <c r="AO181" s="237" t="b">
        <f t="shared" si="529"/>
        <v>0</v>
      </c>
      <c r="AP181" s="237" t="b">
        <f t="shared" si="530"/>
        <v>0</v>
      </c>
      <c r="AQ181" s="237" t="b">
        <f t="shared" si="531"/>
        <v>0</v>
      </c>
      <c r="AR181" s="237" t="b">
        <f t="shared" si="532"/>
        <v>0</v>
      </c>
      <c r="AS181" s="237" t="b">
        <f t="shared" si="533"/>
        <v>0</v>
      </c>
      <c r="AT181" s="237" t="b">
        <f t="shared" si="534"/>
        <v>0</v>
      </c>
      <c r="AU181" s="237" t="b">
        <f t="shared" si="535"/>
        <v>0</v>
      </c>
      <c r="AV181" s="237" t="b">
        <f t="shared" si="536"/>
        <v>0</v>
      </c>
      <c r="AW181" s="237" t="b">
        <f t="shared" si="537"/>
        <v>0</v>
      </c>
      <c r="AX181" s="567" t="str">
        <f>IF(COUNTA(E181:F181:H181)&lt;3,"",(IF(AH181=TRUE,AH$3,IF(AI181=TRUE,AI$3,IF(AJ181=TRUE,AJ$3,IF(AK181=TRUE,AK$3,IF(AL181=TRUE,AL$3,IF(AM181=TRUE,AM$3,IF(AN181=TRUE,AN$3,IF(AO181=TRUE,AO$3,IF(AP181=TRUE,AP$3,IF(AQ181=TRUE,AQ$3,IF(AR181=TRUE,AR$3,IF(AS181=TRUE,AS$3,IF(AT181=TRUE,AT$3,IF(AU181=TRUE,AU$3,IF(AV181=TRUE,AV$3,IF(AW181=TRUE,AW$3,"Aucune"))))))))))))))))))</f>
        <v>Aucune</v>
      </c>
      <c r="AY181" s="607" t="b">
        <f t="shared" ref="AY181" si="704">OR(U181=61,U181=62,U181=63,U181=51,U181=52,U181=53)</f>
        <v>0</v>
      </c>
      <c r="AZ181" s="335" t="b">
        <f t="shared" ref="AZ181" si="705">OR(U181=41,U181=42,U181=43,U181=31,U181=32,U181=33)</f>
        <v>0</v>
      </c>
      <c r="BA181" s="335" t="b">
        <f t="shared" ref="BA181" si="706">OR(U181=21,U181=22,U181=23,U181=11,U181=12,U181=13)</f>
        <v>0</v>
      </c>
      <c r="BB181" s="336" t="str">
        <f>IF(COUNTA(E181:F181:H181)&lt;3,"",(IF(AY181=TRUE,$AY$3,IF(AZ181=TRUE,$AZ$3,IF(BA181=TRUE,$BA$3,"Aucune action requise")))))</f>
        <v>Aucune action requise</v>
      </c>
      <c r="BC181" s="335" t="b">
        <f t="shared" ref="BC181" si="707">OR(U181=61,U181=51,U181=41,U181=31,U181=21)</f>
        <v>0</v>
      </c>
      <c r="BD181" s="335" t="b">
        <f t="shared" ref="BD181" si="708">OR(U181=62,U181=52,U181=42,U181=32,U181=22,U181=63,U181=53)</f>
        <v>0</v>
      </c>
      <c r="BE181" s="335" t="b">
        <f t="shared" ref="BE181" si="709">OR(U181=43,U181=33,U181=23,U181=34,U181=24)</f>
        <v>0</v>
      </c>
      <c r="BF181" s="335" t="b">
        <f t="shared" ref="BF181" si="710">OR(U181=64,U181=54,U181=44)</f>
        <v>0</v>
      </c>
      <c r="BG181" s="336" t="str">
        <f>IF(COUNTA(E181:F181:H181)&lt;3,"",(IF(BC181=TRUE,$BC$3,IF(BD181=TRUE,$BD$3,IF(BE181=TRUE,$BE$3,IF(BF181=TRUE,$BF$3,"Aucun"))))))</f>
        <v>Aucun</v>
      </c>
      <c r="BH181" s="337">
        <f>G181</f>
        <v>0</v>
      </c>
      <c r="BI181" s="337">
        <f>'ODD 17'!AX17</f>
        <v>0</v>
      </c>
      <c r="BJ181" s="338"/>
      <c r="BK181" s="339"/>
      <c r="BL181" s="686">
        <f>I181</f>
        <v>0</v>
      </c>
      <c r="BM181" s="687">
        <f>D181</f>
        <v>0</v>
      </c>
      <c r="BR181" s="234">
        <f>IF(K181=0,1,0)</f>
        <v>1</v>
      </c>
      <c r="BS181" s="234">
        <f t="shared" ref="BS181:BY181" si="711">IF(L181=TRUE,1,0)</f>
        <v>0</v>
      </c>
      <c r="BT181" s="234">
        <f t="shared" si="711"/>
        <v>0</v>
      </c>
      <c r="BU181" s="234">
        <f t="shared" si="711"/>
        <v>0</v>
      </c>
      <c r="BV181" s="234">
        <f t="shared" si="711"/>
        <v>0</v>
      </c>
      <c r="BW181" s="234">
        <f t="shared" si="711"/>
        <v>0</v>
      </c>
      <c r="BX181" s="234">
        <f t="shared" si="711"/>
        <v>0</v>
      </c>
      <c r="BY181" s="234">
        <f t="shared" si="711"/>
        <v>0</v>
      </c>
    </row>
    <row r="182" spans="1:77" s="233" customFormat="1" ht="24.95" customHeight="1" thickBot="1">
      <c r="A182" s="226"/>
      <c r="B182" s="789" t="s">
        <v>402</v>
      </c>
      <c r="C182" s="790"/>
      <c r="D182" s="790"/>
      <c r="E182" s="790"/>
      <c r="F182" s="790"/>
      <c r="G182" s="790"/>
      <c r="H182" s="790"/>
      <c r="I182" s="790"/>
      <c r="J182" s="790"/>
      <c r="K182" s="790"/>
      <c r="L182" s="790"/>
      <c r="M182" s="790"/>
      <c r="N182" s="790"/>
      <c r="O182" s="790"/>
      <c r="P182" s="790"/>
      <c r="Q182" s="790"/>
      <c r="R182" s="790"/>
      <c r="S182" s="790"/>
      <c r="T182" s="790"/>
      <c r="U182" s="790"/>
      <c r="V182" s="790"/>
      <c r="W182" s="790"/>
      <c r="X182" s="790"/>
      <c r="Y182" s="790"/>
      <c r="Z182" s="790"/>
      <c r="AA182" s="790"/>
      <c r="AB182" s="790"/>
      <c r="AC182" s="790"/>
      <c r="AD182" s="790"/>
      <c r="AE182" s="790"/>
      <c r="AF182" s="790"/>
      <c r="AG182" s="790"/>
      <c r="AH182" s="790"/>
      <c r="AI182" s="790"/>
      <c r="AJ182" s="790"/>
      <c r="AK182" s="790"/>
      <c r="AL182" s="790"/>
      <c r="AM182" s="790"/>
      <c r="AN182" s="790"/>
      <c r="AO182" s="790"/>
      <c r="AP182" s="790"/>
      <c r="AQ182" s="790"/>
      <c r="AR182" s="790"/>
      <c r="AS182" s="790"/>
      <c r="AT182" s="790"/>
      <c r="AU182" s="790"/>
      <c r="AV182" s="790"/>
      <c r="AW182" s="790"/>
      <c r="AX182" s="790"/>
      <c r="AY182" s="790"/>
      <c r="AZ182" s="790"/>
      <c r="BA182" s="790"/>
      <c r="BB182" s="790"/>
      <c r="BC182" s="790"/>
      <c r="BD182" s="790"/>
      <c r="BE182" s="790"/>
      <c r="BF182" s="790"/>
      <c r="BG182" s="790"/>
      <c r="BH182" s="790"/>
      <c r="BI182" s="790"/>
      <c r="BJ182" s="790"/>
      <c r="BK182" s="790"/>
      <c r="BL182" s="790"/>
      <c r="BM182" s="791"/>
      <c r="BR182" s="234"/>
      <c r="BS182" s="234"/>
      <c r="BT182" s="234"/>
      <c r="BU182" s="234"/>
      <c r="BV182" s="234"/>
      <c r="BW182" s="234"/>
      <c r="BX182" s="234"/>
      <c r="BY182" s="234"/>
    </row>
    <row r="183" spans="1:77" ht="114" customHeight="1">
      <c r="B183" s="318" t="s">
        <v>403</v>
      </c>
      <c r="C183" s="319" t="s">
        <v>404</v>
      </c>
      <c r="D183" s="601">
        <f>'ODD 17'!D19</f>
        <v>0</v>
      </c>
      <c r="E183" s="195">
        <f>'ODD 17'!E19</f>
        <v>0</v>
      </c>
      <c r="F183" s="132">
        <f>'ODD 17'!F19</f>
        <v>0</v>
      </c>
      <c r="G183" s="132">
        <f>'ODD 17'!G19</f>
        <v>0</v>
      </c>
      <c r="H183" s="133">
        <f>'ODD 17'!H19</f>
        <v>0</v>
      </c>
      <c r="I183" s="133">
        <f>'ODD 17'!I19</f>
        <v>0</v>
      </c>
      <c r="J183" s="249">
        <f t="shared" ref="J183:J185" si="712">S183</f>
        <v>0</v>
      </c>
      <c r="K183" s="250">
        <f>E183*10+F183</f>
        <v>0</v>
      </c>
      <c r="L183" s="250" t="b">
        <f t="shared" ref="L183:L185" si="713">OR(K183=31)</f>
        <v>0</v>
      </c>
      <c r="M183" s="250" t="b">
        <f t="shared" ref="M183:M185" si="714">OR(K183=21,K183=32)</f>
        <v>0</v>
      </c>
      <c r="N183" s="250" t="b">
        <f t="shared" ref="N183:N185" si="715">OR(K183=22,K183=33)</f>
        <v>0</v>
      </c>
      <c r="O183" s="250" t="b">
        <f t="shared" ref="O183:O185" si="716">OR(K183=11,K183=12)</f>
        <v>0</v>
      </c>
      <c r="P183" s="250" t="b">
        <f t="shared" ref="P183:P185" si="717">OR(K183=23,K183=34)</f>
        <v>0</v>
      </c>
      <c r="Q183" s="250" t="b">
        <f t="shared" ref="Q183:Q185" si="718">OR(K183=13,K183=14,K183=24)</f>
        <v>0</v>
      </c>
      <c r="R183" s="250" t="b">
        <f t="shared" ref="R183:R185" si="719">OR(K183=1,K183=2,K183=3,K183=4)</f>
        <v>0</v>
      </c>
      <c r="S183" s="251">
        <f>IF(COUNTA(E183:F183)&lt;2,"",(IF(L183=TRUE,$L$3,IF(M183=TRUE,$M$3,IF(N183=TRUE,$N$3,IF(O183=TRUE,$O$3,IF(P183=TRUE,$P$3,IF(Q183=TRUE,$Q$3,IF(R183=TRUE,$R$3,0)))))))))</f>
        <v>0</v>
      </c>
      <c r="T183" s="252">
        <f>IF(COUNTA(E183:F183)&lt;2,"",(IF(L183=TRUE,6,IF(M183=TRUE,5,IF(N183=TRUE,4,IF(O183=TRUE,3,IF(P183=TRUE,2,IF(Q183=TRUE,1,IF(R183=TRUE,0,0)))))))))</f>
        <v>0</v>
      </c>
      <c r="U183" s="253">
        <f>T183*10+H183</f>
        <v>0</v>
      </c>
      <c r="V183" s="250" t="b">
        <f t="shared" ref="V183:V185" si="720">OR(U183=61,U183=62,U183=63)</f>
        <v>0</v>
      </c>
      <c r="W183" s="250" t="b">
        <f t="shared" ref="W183:W185" si="721">OR(U183=51,U183=52)</f>
        <v>0</v>
      </c>
      <c r="X183" s="250" t="b">
        <f t="shared" ref="X183:X185" si="722">OR(U183=31,U183=41,U183=42,U183=53)</f>
        <v>0</v>
      </c>
      <c r="Y183" s="250" t="b">
        <f t="shared" ref="Y183:Y185" si="723">OR(U183=21,U183=32)</f>
        <v>0</v>
      </c>
      <c r="Z183" s="636" t="b">
        <f t="shared" ref="Z183:Z185" si="724">AND(V183=FALSE,W183=FALSE,X183=FALSE,Y183=FALSE)</f>
        <v>1</v>
      </c>
      <c r="AA183" s="641" t="str">
        <f>IF(COUNTA(E183:F183:H183)&lt;3,"",(IF(V183=TRUE,$V$3,IF(W183=TRUE,$W$3,IF(X183=TRUE,$X$3,IF(Y183=TRUE,$Y$3,"Non"))))))</f>
        <v>Non</v>
      </c>
      <c r="AB183" s="250" t="b">
        <f t="shared" ref="AB183:AB185" si="725">OR(U183=61,U183=62,U183=51,U183=52)</f>
        <v>0</v>
      </c>
      <c r="AC183" s="250" t="b">
        <f t="shared" ref="AC183:AC185" si="726">OR(U183=41,U183=42)</f>
        <v>0</v>
      </c>
      <c r="AD183" s="250" t="b">
        <f t="shared" ref="AD183:AD185" si="727">OR(U183=31,U183=32,U183=63,U183=64,U183=53,U183=54,)</f>
        <v>0</v>
      </c>
      <c r="AE183" s="250" t="b">
        <f t="shared" ref="AE183:AE185" si="728">OR(U183=21,U183=22,)</f>
        <v>0</v>
      </c>
      <c r="AF183" s="250" t="b">
        <f t="shared" ref="AF183:AF185" si="729">OR(U183=11,U183=12,U183=13,U183=23,)</f>
        <v>0</v>
      </c>
      <c r="AG183" s="134" t="str">
        <f>IF(COUNTA(E183:F183:H183)&lt;3,"",(IF(AB183=TRUE,$AB$3,IF(AC183=TRUE,$AC$3,IF(AD183=TRUE,$AD$3,IF(AE183=TRUE,$AE$3,IF(AF183=TRUE,$AF$3,"Aucune")))))))</f>
        <v>Aucune</v>
      </c>
      <c r="AH183" s="237" t="b">
        <f t="shared" si="522"/>
        <v>0</v>
      </c>
      <c r="AI183" s="237" t="b">
        <f t="shared" si="523"/>
        <v>0</v>
      </c>
      <c r="AJ183" s="237" t="b">
        <f t="shared" si="524"/>
        <v>0</v>
      </c>
      <c r="AK183" s="237" t="b">
        <f t="shared" si="525"/>
        <v>0</v>
      </c>
      <c r="AL183" s="237" t="b">
        <f t="shared" si="526"/>
        <v>0</v>
      </c>
      <c r="AM183" s="237" t="b">
        <f t="shared" si="527"/>
        <v>0</v>
      </c>
      <c r="AN183" s="237" t="b">
        <f t="shared" si="528"/>
        <v>0</v>
      </c>
      <c r="AO183" s="237" t="b">
        <f t="shared" si="529"/>
        <v>0</v>
      </c>
      <c r="AP183" s="237" t="b">
        <f t="shared" si="530"/>
        <v>0</v>
      </c>
      <c r="AQ183" s="237" t="b">
        <f t="shared" si="531"/>
        <v>0</v>
      </c>
      <c r="AR183" s="237" t="b">
        <f t="shared" si="532"/>
        <v>0</v>
      </c>
      <c r="AS183" s="237" t="b">
        <f t="shared" si="533"/>
        <v>0</v>
      </c>
      <c r="AT183" s="237" t="b">
        <f t="shared" si="534"/>
        <v>0</v>
      </c>
      <c r="AU183" s="237" t="b">
        <f t="shared" si="535"/>
        <v>0</v>
      </c>
      <c r="AV183" s="237" t="b">
        <f t="shared" si="536"/>
        <v>0</v>
      </c>
      <c r="AW183" s="237" t="b">
        <f t="shared" si="537"/>
        <v>0</v>
      </c>
      <c r="AX183" s="567" t="str">
        <f>IF(COUNTA(E183:F183:H183)&lt;3,"",(IF(AH183=TRUE,AH$3,IF(AI183=TRUE,AI$3,IF(AJ183=TRUE,AJ$3,IF(AK183=TRUE,AK$3,IF(AL183=TRUE,AL$3,IF(AM183=TRUE,AM$3,IF(AN183=TRUE,AN$3,IF(AO183=TRUE,AO$3,IF(AP183=TRUE,AP$3,IF(AQ183=TRUE,AQ$3,IF(AR183=TRUE,AR$3,IF(AS183=TRUE,AS$3,IF(AT183=TRUE,AT$3,IF(AU183=TRUE,AU$3,IF(AV183=TRUE,AV$3,IF(AW183=TRUE,AW$3,"Aucune"))))))))))))))))))</f>
        <v>Aucune</v>
      </c>
      <c r="AY183" s="605" t="b">
        <f t="shared" ref="AY183:AY185" si="730">OR(U183=61,U183=62,U183=63,U183=51,U183=52,U183=53)</f>
        <v>0</v>
      </c>
      <c r="AZ183" s="324" t="b">
        <f t="shared" ref="AZ183:AZ185" si="731">OR(U183=41,U183=42,U183=43,U183=31,U183=32,U183=33)</f>
        <v>0</v>
      </c>
      <c r="BA183" s="324" t="b">
        <f t="shared" ref="BA183:BA185" si="732">OR(U183=21,U183=22,U183=23,U183=11,U183=12,U183=13)</f>
        <v>0</v>
      </c>
      <c r="BB183" s="328" t="str">
        <f>IF(COUNTA(E183:F183:H183)&lt;3,"",(IF(AY183=TRUE,$AY$3,IF(AZ183=TRUE,$AZ$3,IF(BA183=TRUE,$BA$3,"Aucune action requise")))))</f>
        <v>Aucune action requise</v>
      </c>
      <c r="BC183" s="324" t="b">
        <f t="shared" ref="BC183:BC185" si="733">OR(U183=61,U183=51,U183=41,U183=31,U183=21)</f>
        <v>0</v>
      </c>
      <c r="BD183" s="324" t="b">
        <f t="shared" ref="BD183:BD185" si="734">OR(U183=62,U183=52,U183=42,U183=32,U183=22,U183=63,U183=53)</f>
        <v>0</v>
      </c>
      <c r="BE183" s="324" t="b">
        <f t="shared" ref="BE183:BE185" si="735">OR(U183=43,U183=33,U183=23,U183=34,U183=24)</f>
        <v>0</v>
      </c>
      <c r="BF183" s="324" t="b">
        <f t="shared" ref="BF183:BF185" si="736">OR(U183=64,U183=54,U183=44)</f>
        <v>0</v>
      </c>
      <c r="BG183" s="328" t="str">
        <f>IF(COUNTA(E183:F183:H183)&lt;3,"",(IF(BC183=TRUE,$BC$3,IF(BD183=TRUE,$BD$3,IF(BE183=TRUE,$BE$3,IF(BF183=TRUE,$BF$3,"Aucun"))))))</f>
        <v>Aucun</v>
      </c>
      <c r="BH183" s="329">
        <f t="shared" ref="BH183:BH185" si="737">G183</f>
        <v>0</v>
      </c>
      <c r="BI183" s="329">
        <f>'ODD 17'!AX19</f>
        <v>0</v>
      </c>
      <c r="BJ183" s="330"/>
      <c r="BK183" s="331"/>
      <c r="BL183" s="660">
        <f>I183</f>
        <v>0</v>
      </c>
      <c r="BM183" s="661">
        <f>D183</f>
        <v>0</v>
      </c>
      <c r="BR183" s="234">
        <f>IF(K183=0,1,0)</f>
        <v>1</v>
      </c>
      <c r="BS183" s="234">
        <f t="shared" ref="BS183:BY185" si="738">IF(L183=TRUE,1,0)</f>
        <v>0</v>
      </c>
      <c r="BT183" s="234">
        <f t="shared" si="738"/>
        <v>0</v>
      </c>
      <c r="BU183" s="234">
        <f t="shared" si="738"/>
        <v>0</v>
      </c>
      <c r="BV183" s="234">
        <f t="shared" si="738"/>
        <v>0</v>
      </c>
      <c r="BW183" s="234">
        <f t="shared" si="738"/>
        <v>0</v>
      </c>
      <c r="BX183" s="234">
        <f t="shared" si="738"/>
        <v>0</v>
      </c>
      <c r="BY183" s="234">
        <f t="shared" si="738"/>
        <v>0</v>
      </c>
    </row>
    <row r="184" spans="1:77" ht="114" customHeight="1">
      <c r="B184" s="264" t="s">
        <v>405</v>
      </c>
      <c r="C184" s="166" t="s">
        <v>406</v>
      </c>
      <c r="D184" s="598">
        <f>'ODD 17'!D20</f>
        <v>0</v>
      </c>
      <c r="E184" s="174">
        <f>'ODD 17'!E20</f>
        <v>0</v>
      </c>
      <c r="F184" s="124">
        <f>'ODD 17'!F20</f>
        <v>0</v>
      </c>
      <c r="G184" s="124">
        <f>'ODD 17'!G20</f>
        <v>0</v>
      </c>
      <c r="H184" s="125">
        <f>'ODD 17'!H20</f>
        <v>0</v>
      </c>
      <c r="I184" s="125">
        <f>'ODD 17'!I20</f>
        <v>0</v>
      </c>
      <c r="J184" s="126">
        <f t="shared" si="712"/>
        <v>0</v>
      </c>
      <c r="K184" s="265">
        <f>E184*10+F184</f>
        <v>0</v>
      </c>
      <c r="L184" s="265" t="b">
        <f t="shared" si="713"/>
        <v>0</v>
      </c>
      <c r="M184" s="265" t="b">
        <f t="shared" si="714"/>
        <v>0</v>
      </c>
      <c r="N184" s="265" t="b">
        <f t="shared" si="715"/>
        <v>0</v>
      </c>
      <c r="O184" s="265" t="b">
        <f t="shared" si="716"/>
        <v>0</v>
      </c>
      <c r="P184" s="265" t="b">
        <f t="shared" si="717"/>
        <v>0</v>
      </c>
      <c r="Q184" s="265" t="b">
        <f t="shared" si="718"/>
        <v>0</v>
      </c>
      <c r="R184" s="265" t="b">
        <f t="shared" si="719"/>
        <v>0</v>
      </c>
      <c r="S184" s="266">
        <f>IF(COUNTA(E184:F184)&lt;2,"",(IF(L184=TRUE,$L$3,IF(M184=TRUE,$M$3,IF(N184=TRUE,$N$3,IF(O184=TRUE,$O$3,IF(P184=TRUE,$P$3,IF(Q184=TRUE,$Q$3,IF(R184=TRUE,$R$3,0)))))))))</f>
        <v>0</v>
      </c>
      <c r="T184" s="267">
        <f>IF(COUNTA(E184:F184)&lt;2,"",(IF(L184=TRUE,6,IF(M184=TRUE,5,IF(N184=TRUE,4,IF(O184=TRUE,3,IF(P184=TRUE,2,IF(Q184=TRUE,1,IF(R184=TRUE,0,0)))))))))</f>
        <v>0</v>
      </c>
      <c r="U184" s="241">
        <f>T184*10+H184</f>
        <v>0</v>
      </c>
      <c r="V184" s="265" t="b">
        <f t="shared" si="720"/>
        <v>0</v>
      </c>
      <c r="W184" s="265" t="b">
        <f t="shared" si="721"/>
        <v>0</v>
      </c>
      <c r="X184" s="265" t="b">
        <f t="shared" si="722"/>
        <v>0</v>
      </c>
      <c r="Y184" s="265" t="b">
        <f t="shared" si="723"/>
        <v>0</v>
      </c>
      <c r="Z184" s="644" t="b">
        <f t="shared" si="724"/>
        <v>1</v>
      </c>
      <c r="AA184" s="646" t="str">
        <f>IF(COUNTA(E184:F184:H184)&lt;3,"",(IF(V184=TRUE,$V$3,IF(W184=TRUE,$W$3,IF(X184=TRUE,$X$3,IF(Y184=TRUE,$Y$3,"Non"))))))</f>
        <v>Non</v>
      </c>
      <c r="AB184" s="265" t="b">
        <f t="shared" si="725"/>
        <v>0</v>
      </c>
      <c r="AC184" s="265" t="b">
        <f t="shared" si="726"/>
        <v>0</v>
      </c>
      <c r="AD184" s="265" t="b">
        <f t="shared" si="727"/>
        <v>0</v>
      </c>
      <c r="AE184" s="265" t="b">
        <f t="shared" si="728"/>
        <v>0</v>
      </c>
      <c r="AF184" s="265" t="b">
        <f t="shared" si="729"/>
        <v>0</v>
      </c>
      <c r="AG184" s="144" t="str">
        <f>IF(COUNTA(E184:F184:H184)&lt;3,"",(IF(AB184=TRUE,$AB$3,IF(AC184=TRUE,$AC$3,IF(AD184=TRUE,$AD$3,IF(AE184=TRUE,$AE$3,IF(AF184=TRUE,$AF$3,"Aucune")))))))</f>
        <v>Aucune</v>
      </c>
      <c r="AH184" s="237" t="b">
        <f t="shared" si="522"/>
        <v>0</v>
      </c>
      <c r="AI184" s="237" t="b">
        <f t="shared" si="523"/>
        <v>0</v>
      </c>
      <c r="AJ184" s="237" t="b">
        <f t="shared" si="524"/>
        <v>0</v>
      </c>
      <c r="AK184" s="237" t="b">
        <f t="shared" si="525"/>
        <v>0</v>
      </c>
      <c r="AL184" s="237" t="b">
        <f t="shared" si="526"/>
        <v>0</v>
      </c>
      <c r="AM184" s="237" t="b">
        <f t="shared" si="527"/>
        <v>0</v>
      </c>
      <c r="AN184" s="237" t="b">
        <f t="shared" si="528"/>
        <v>0</v>
      </c>
      <c r="AO184" s="237" t="b">
        <f t="shared" si="529"/>
        <v>0</v>
      </c>
      <c r="AP184" s="237" t="b">
        <f t="shared" si="530"/>
        <v>0</v>
      </c>
      <c r="AQ184" s="237" t="b">
        <f t="shared" si="531"/>
        <v>0</v>
      </c>
      <c r="AR184" s="237" t="b">
        <f t="shared" si="532"/>
        <v>0</v>
      </c>
      <c r="AS184" s="237" t="b">
        <f t="shared" si="533"/>
        <v>0</v>
      </c>
      <c r="AT184" s="237" t="b">
        <f t="shared" si="534"/>
        <v>0</v>
      </c>
      <c r="AU184" s="237" t="b">
        <f t="shared" si="535"/>
        <v>0</v>
      </c>
      <c r="AV184" s="237" t="b">
        <f t="shared" si="536"/>
        <v>0</v>
      </c>
      <c r="AW184" s="237" t="b">
        <f t="shared" si="537"/>
        <v>0</v>
      </c>
      <c r="AX184" s="567" t="str">
        <f>IF(COUNTA(E184:F184:H184)&lt;3,"",(IF(AH184=TRUE,AH$3,IF(AI184=TRUE,AI$3,IF(AJ184=TRUE,AJ$3,IF(AK184=TRUE,AK$3,IF(AL184=TRUE,AL$3,IF(AM184=TRUE,AM$3,IF(AN184=TRUE,AN$3,IF(AO184=TRUE,AO$3,IF(AP184=TRUE,AP$3,IF(AQ184=TRUE,AQ$3,IF(AR184=TRUE,AR$3,IF(AS184=TRUE,AS$3,IF(AT184=TRUE,AT$3,IF(AU184=TRUE,AU$3,IF(AV184=TRUE,AV$3,IF(AW184=TRUE,AW$3,"Aucune"))))))))))))))))))</f>
        <v>Aucune</v>
      </c>
      <c r="AY184" s="564" t="b">
        <f t="shared" si="730"/>
        <v>0</v>
      </c>
      <c r="AZ184" s="265" t="b">
        <f t="shared" si="731"/>
        <v>0</v>
      </c>
      <c r="BA184" s="265" t="b">
        <f t="shared" si="732"/>
        <v>0</v>
      </c>
      <c r="BB184" s="144" t="str">
        <f>IF(COUNTA(E184:F184:H184)&lt;3,"",(IF(AY184=TRUE,$AY$3,IF(AZ184=TRUE,$AZ$3,IF(BA184=TRUE,$BA$3,"Aucune action requise")))))</f>
        <v>Aucune action requise</v>
      </c>
      <c r="BC184" s="265" t="b">
        <f t="shared" si="733"/>
        <v>0</v>
      </c>
      <c r="BD184" s="265" t="b">
        <f t="shared" si="734"/>
        <v>0</v>
      </c>
      <c r="BE184" s="265" t="b">
        <f t="shared" si="735"/>
        <v>0</v>
      </c>
      <c r="BF184" s="265" t="b">
        <f t="shared" si="736"/>
        <v>0</v>
      </c>
      <c r="BG184" s="144" t="str">
        <f>IF(COUNTA(E184:F184:H184)&lt;3,"",(IF(BC184=TRUE,$BC$3,IF(BD184=TRUE,$BD$3,IF(BE184=TRUE,$BE$3,IF(BF184=TRUE,$BF$3,"Aucun"))))))</f>
        <v>Aucun</v>
      </c>
      <c r="BH184" s="145">
        <f t="shared" si="737"/>
        <v>0</v>
      </c>
      <c r="BI184" s="145">
        <f>'ODD 17'!AX20</f>
        <v>0</v>
      </c>
      <c r="BJ184" s="37"/>
      <c r="BK184" s="310"/>
      <c r="BL184" s="662">
        <f>I184</f>
        <v>0</v>
      </c>
      <c r="BM184" s="663">
        <f>D184</f>
        <v>0</v>
      </c>
      <c r="BR184" s="234">
        <f>IF(K184=0,1,0)</f>
        <v>1</v>
      </c>
      <c r="BS184" s="234">
        <f t="shared" si="738"/>
        <v>0</v>
      </c>
      <c r="BT184" s="234">
        <f t="shared" si="738"/>
        <v>0</v>
      </c>
      <c r="BU184" s="234">
        <f t="shared" si="738"/>
        <v>0</v>
      </c>
      <c r="BV184" s="234">
        <f t="shared" si="738"/>
        <v>0</v>
      </c>
      <c r="BW184" s="234">
        <f t="shared" si="738"/>
        <v>0</v>
      </c>
      <c r="BX184" s="234">
        <f t="shared" si="738"/>
        <v>0</v>
      </c>
      <c r="BY184" s="234">
        <f t="shared" si="738"/>
        <v>0</v>
      </c>
    </row>
    <row r="185" spans="1:77" ht="114" customHeight="1" thickBot="1">
      <c r="B185" s="262" t="s">
        <v>407</v>
      </c>
      <c r="C185" s="332" t="s">
        <v>408</v>
      </c>
      <c r="D185" s="582">
        <f>'ODD 17'!D21</f>
        <v>0</v>
      </c>
      <c r="E185" s="183">
        <f>'ODD 17'!E21</f>
        <v>0</v>
      </c>
      <c r="F185" s="148">
        <f>'ODD 17'!F21</f>
        <v>0</v>
      </c>
      <c r="G185" s="148">
        <f>'ODD 17'!G21</f>
        <v>0</v>
      </c>
      <c r="H185" s="149">
        <f>'ODD 17'!H21</f>
        <v>0</v>
      </c>
      <c r="I185" s="149">
        <f>'ODD 17'!I21</f>
        <v>0</v>
      </c>
      <c r="J185" s="269">
        <f t="shared" si="712"/>
        <v>0</v>
      </c>
      <c r="K185" s="270">
        <f>E185*10+F185</f>
        <v>0</v>
      </c>
      <c r="L185" s="270" t="b">
        <f t="shared" si="713"/>
        <v>0</v>
      </c>
      <c r="M185" s="270" t="b">
        <f t="shared" si="714"/>
        <v>0</v>
      </c>
      <c r="N185" s="270" t="b">
        <f t="shared" si="715"/>
        <v>0</v>
      </c>
      <c r="O185" s="270" t="b">
        <f t="shared" si="716"/>
        <v>0</v>
      </c>
      <c r="P185" s="270" t="b">
        <f t="shared" si="717"/>
        <v>0</v>
      </c>
      <c r="Q185" s="270" t="b">
        <f t="shared" si="718"/>
        <v>0</v>
      </c>
      <c r="R185" s="270" t="b">
        <f t="shared" si="719"/>
        <v>0</v>
      </c>
      <c r="S185" s="271">
        <f>IF(COUNTA(E185:F185)&lt;2,"",(IF(L185=TRUE,$L$3,IF(M185=TRUE,$M$3,IF(N185=TRUE,$N$3,IF(O185=TRUE,$O$3,IF(P185=TRUE,$P$3,IF(Q185=TRUE,$Q$3,IF(R185=TRUE,$R$3,0)))))))))</f>
        <v>0</v>
      </c>
      <c r="T185" s="272">
        <f>IF(COUNTA(E185:F185)&lt;2,"",(IF(L185=TRUE,6,IF(M185=TRUE,5,IF(N185=TRUE,4,IF(O185=TRUE,3,IF(P185=TRUE,2,IF(Q185=TRUE,1,IF(R185=TRUE,0,0)))))))))</f>
        <v>0</v>
      </c>
      <c r="U185" s="273">
        <f>T185*10+H185</f>
        <v>0</v>
      </c>
      <c r="V185" s="270" t="b">
        <f t="shared" si="720"/>
        <v>0</v>
      </c>
      <c r="W185" s="270" t="b">
        <f t="shared" si="721"/>
        <v>0</v>
      </c>
      <c r="X185" s="270" t="b">
        <f t="shared" si="722"/>
        <v>0</v>
      </c>
      <c r="Y185" s="270" t="b">
        <f t="shared" si="723"/>
        <v>0</v>
      </c>
      <c r="Z185" s="637" t="b">
        <f t="shared" si="724"/>
        <v>1</v>
      </c>
      <c r="AA185" s="642" t="str">
        <f>IF(COUNTA(E185:F185:H185)&lt;3,"",(IF(V185=TRUE,$V$3,IF(W185=TRUE,$W$3,IF(X185=TRUE,$X$3,IF(Y185=TRUE,$Y$3,"Non"))))))</f>
        <v>Non</v>
      </c>
      <c r="AB185" s="270" t="b">
        <f t="shared" si="725"/>
        <v>0</v>
      </c>
      <c r="AC185" s="270" t="b">
        <f t="shared" si="726"/>
        <v>0</v>
      </c>
      <c r="AD185" s="270" t="b">
        <f t="shared" si="727"/>
        <v>0</v>
      </c>
      <c r="AE185" s="270" t="b">
        <f t="shared" si="728"/>
        <v>0</v>
      </c>
      <c r="AF185" s="270" t="b">
        <f t="shared" si="729"/>
        <v>0</v>
      </c>
      <c r="AG185" s="150" t="str">
        <f>IF(COUNTA(E185:F185:H185)&lt;3,"",(IF(AB185=TRUE,$AB$3,IF(AC185=TRUE,$AC$3,IF(AD185=TRUE,$AD$3,IF(AE185=TRUE,$AE$3,IF(AF185=TRUE,$AF$3,"Aucune")))))))</f>
        <v>Aucune</v>
      </c>
      <c r="AH185" s="237" t="b">
        <f t="shared" si="522"/>
        <v>0</v>
      </c>
      <c r="AI185" s="237" t="b">
        <f t="shared" si="523"/>
        <v>0</v>
      </c>
      <c r="AJ185" s="237" t="b">
        <f t="shared" si="524"/>
        <v>0</v>
      </c>
      <c r="AK185" s="237" t="b">
        <f t="shared" si="525"/>
        <v>0</v>
      </c>
      <c r="AL185" s="237" t="b">
        <f t="shared" si="526"/>
        <v>0</v>
      </c>
      <c r="AM185" s="237" t="b">
        <f t="shared" si="527"/>
        <v>0</v>
      </c>
      <c r="AN185" s="237" t="b">
        <f t="shared" si="528"/>
        <v>0</v>
      </c>
      <c r="AO185" s="237" t="b">
        <f t="shared" si="529"/>
        <v>0</v>
      </c>
      <c r="AP185" s="237" t="b">
        <f t="shared" si="530"/>
        <v>0</v>
      </c>
      <c r="AQ185" s="237" t="b">
        <f t="shared" si="531"/>
        <v>0</v>
      </c>
      <c r="AR185" s="237" t="b">
        <f t="shared" si="532"/>
        <v>0</v>
      </c>
      <c r="AS185" s="237" t="b">
        <f t="shared" si="533"/>
        <v>0</v>
      </c>
      <c r="AT185" s="237" t="b">
        <f t="shared" si="534"/>
        <v>0</v>
      </c>
      <c r="AU185" s="237" t="b">
        <f t="shared" si="535"/>
        <v>0</v>
      </c>
      <c r="AV185" s="237" t="b">
        <f t="shared" si="536"/>
        <v>0</v>
      </c>
      <c r="AW185" s="237" t="b">
        <f t="shared" si="537"/>
        <v>0</v>
      </c>
      <c r="AX185" s="567" t="str">
        <f>IF(COUNTA(E185:F185:H185)&lt;3,"",(IF(AH185=TRUE,AH$3,IF(AI185=TRUE,AI$3,IF(AJ185=TRUE,AJ$3,IF(AK185=TRUE,AK$3,IF(AL185=TRUE,AL$3,IF(AM185=TRUE,AM$3,IF(AN185=TRUE,AN$3,IF(AO185=TRUE,AO$3,IF(AP185=TRUE,AP$3,IF(AQ185=TRUE,AQ$3,IF(AR185=TRUE,AR$3,IF(AS185=TRUE,AS$3,IF(AT185=TRUE,AT$3,IF(AU185=TRUE,AU$3,IF(AV185=TRUE,AV$3,IF(AW185=TRUE,AW$3,"Aucune"))))))))))))))))))</f>
        <v>Aucune</v>
      </c>
      <c r="AY185" s="562" t="b">
        <f t="shared" si="730"/>
        <v>0</v>
      </c>
      <c r="AZ185" s="256" t="b">
        <f t="shared" si="731"/>
        <v>0</v>
      </c>
      <c r="BA185" s="256" t="b">
        <f t="shared" si="732"/>
        <v>0</v>
      </c>
      <c r="BB185" s="140" t="str">
        <f>IF(COUNTA(E185:F185:H185)&lt;3,"",(IF(AY185=TRUE,$AY$3,IF(AZ185=TRUE,$AZ$3,IF(BA185=TRUE,$BA$3,"Aucune action requise")))))</f>
        <v>Aucune action requise</v>
      </c>
      <c r="BC185" s="256" t="b">
        <f t="shared" si="733"/>
        <v>0</v>
      </c>
      <c r="BD185" s="256" t="b">
        <f t="shared" si="734"/>
        <v>0</v>
      </c>
      <c r="BE185" s="256" t="b">
        <f t="shared" si="735"/>
        <v>0</v>
      </c>
      <c r="BF185" s="256" t="b">
        <f t="shared" si="736"/>
        <v>0</v>
      </c>
      <c r="BG185" s="140" t="str">
        <f>IF(COUNTA(E185:F185:H185)&lt;3,"",(IF(BC185=TRUE,$BC$3,IF(BD185=TRUE,$BD$3,IF(BE185=TRUE,$BE$3,IF(BF185=TRUE,$BF$3,"Aucun"))))))</f>
        <v>Aucun</v>
      </c>
      <c r="BH185" s="141">
        <f t="shared" si="737"/>
        <v>0</v>
      </c>
      <c r="BI185" s="141">
        <f>'ODD 17'!AX21</f>
        <v>0</v>
      </c>
      <c r="BJ185" s="35"/>
      <c r="BK185" s="309"/>
      <c r="BL185" s="680">
        <f>I185</f>
        <v>0</v>
      </c>
      <c r="BM185" s="681">
        <f>D185</f>
        <v>0</v>
      </c>
      <c r="BR185" s="234">
        <f>IF(K185=0,1,0)</f>
        <v>1</v>
      </c>
      <c r="BS185" s="234">
        <f t="shared" si="738"/>
        <v>0</v>
      </c>
      <c r="BT185" s="234">
        <f t="shared" si="738"/>
        <v>0</v>
      </c>
      <c r="BU185" s="234">
        <f t="shared" si="738"/>
        <v>0</v>
      </c>
      <c r="BV185" s="234">
        <f t="shared" si="738"/>
        <v>0</v>
      </c>
      <c r="BW185" s="234">
        <f t="shared" si="738"/>
        <v>0</v>
      </c>
      <c r="BX185" s="234">
        <f t="shared" si="738"/>
        <v>0</v>
      </c>
      <c r="BY185" s="234">
        <f t="shared" si="738"/>
        <v>0</v>
      </c>
    </row>
    <row r="186" spans="1:77" s="233" customFormat="1" ht="24.95" customHeight="1" thickBot="1">
      <c r="A186" s="226"/>
      <c r="B186" s="789" t="s">
        <v>409</v>
      </c>
      <c r="C186" s="790"/>
      <c r="D186" s="790"/>
      <c r="E186" s="790"/>
      <c r="F186" s="790"/>
      <c r="G186" s="790"/>
      <c r="H186" s="790"/>
      <c r="I186" s="790"/>
      <c r="J186" s="790"/>
      <c r="K186" s="790"/>
      <c r="L186" s="790"/>
      <c r="M186" s="790"/>
      <c r="N186" s="790"/>
      <c r="O186" s="790"/>
      <c r="P186" s="790"/>
      <c r="Q186" s="790"/>
      <c r="R186" s="790"/>
      <c r="S186" s="790"/>
      <c r="T186" s="790"/>
      <c r="U186" s="790"/>
      <c r="V186" s="790"/>
      <c r="W186" s="790"/>
      <c r="X186" s="790"/>
      <c r="Y186" s="790"/>
      <c r="Z186" s="790"/>
      <c r="AA186" s="790"/>
      <c r="AB186" s="790"/>
      <c r="AC186" s="790"/>
      <c r="AD186" s="790"/>
      <c r="AE186" s="790"/>
      <c r="AF186" s="790"/>
      <c r="AG186" s="790"/>
      <c r="AH186" s="790"/>
      <c r="AI186" s="790"/>
      <c r="AJ186" s="790"/>
      <c r="AK186" s="790"/>
      <c r="AL186" s="790"/>
      <c r="AM186" s="790"/>
      <c r="AN186" s="790"/>
      <c r="AO186" s="790"/>
      <c r="AP186" s="790"/>
      <c r="AQ186" s="790"/>
      <c r="AR186" s="790"/>
      <c r="AS186" s="790"/>
      <c r="AT186" s="790"/>
      <c r="AU186" s="790"/>
      <c r="AV186" s="790"/>
      <c r="AW186" s="790"/>
      <c r="AX186" s="790"/>
      <c r="AY186" s="790"/>
      <c r="AZ186" s="790"/>
      <c r="BA186" s="790"/>
      <c r="BB186" s="790"/>
      <c r="BC186" s="790"/>
      <c r="BD186" s="790"/>
      <c r="BE186" s="790"/>
      <c r="BF186" s="790"/>
      <c r="BG186" s="790"/>
      <c r="BH186" s="790"/>
      <c r="BI186" s="790"/>
      <c r="BJ186" s="790"/>
      <c r="BK186" s="790"/>
      <c r="BL186" s="790"/>
      <c r="BM186" s="791"/>
      <c r="BR186" s="234"/>
      <c r="BS186" s="234"/>
      <c r="BT186" s="234"/>
      <c r="BU186" s="234"/>
      <c r="BV186" s="234"/>
      <c r="BW186" s="234"/>
      <c r="BX186" s="234"/>
      <c r="BY186" s="234"/>
    </row>
    <row r="187" spans="1:77" ht="24.95" customHeight="1" thickBot="1">
      <c r="B187" s="786" t="s">
        <v>410</v>
      </c>
      <c r="C187" s="787"/>
      <c r="D187" s="787"/>
      <c r="E187" s="787"/>
      <c r="F187" s="787"/>
      <c r="G187" s="787"/>
      <c r="H187" s="787"/>
      <c r="I187" s="787"/>
      <c r="J187" s="787"/>
      <c r="K187" s="787"/>
      <c r="L187" s="787"/>
      <c r="M187" s="787"/>
      <c r="N187" s="787"/>
      <c r="O187" s="787"/>
      <c r="P187" s="787"/>
      <c r="Q187" s="787"/>
      <c r="R187" s="787"/>
      <c r="S187" s="787"/>
      <c r="T187" s="787"/>
      <c r="U187" s="787"/>
      <c r="V187" s="787"/>
      <c r="W187" s="787"/>
      <c r="X187" s="787"/>
      <c r="Y187" s="787"/>
      <c r="Z187" s="787"/>
      <c r="AA187" s="787"/>
      <c r="AB187" s="787"/>
      <c r="AC187" s="787"/>
      <c r="AD187" s="787"/>
      <c r="AE187" s="787"/>
      <c r="AF187" s="787"/>
      <c r="AG187" s="787"/>
      <c r="AH187" s="787"/>
      <c r="AI187" s="787"/>
      <c r="AJ187" s="787"/>
      <c r="AK187" s="787"/>
      <c r="AL187" s="787"/>
      <c r="AM187" s="787"/>
      <c r="AN187" s="787"/>
      <c r="AO187" s="787"/>
      <c r="AP187" s="787"/>
      <c r="AQ187" s="787"/>
      <c r="AR187" s="787"/>
      <c r="AS187" s="787"/>
      <c r="AT187" s="787"/>
      <c r="AU187" s="787"/>
      <c r="AV187" s="787"/>
      <c r="AW187" s="787"/>
      <c r="AX187" s="787"/>
      <c r="AY187" s="787"/>
      <c r="AZ187" s="787"/>
      <c r="BA187" s="787"/>
      <c r="BB187" s="787"/>
      <c r="BC187" s="787"/>
      <c r="BD187" s="787"/>
      <c r="BE187" s="787"/>
      <c r="BF187" s="787"/>
      <c r="BG187" s="787"/>
      <c r="BH187" s="787"/>
      <c r="BI187" s="787"/>
      <c r="BJ187" s="787"/>
      <c r="BK187" s="787"/>
      <c r="BL187" s="787"/>
      <c r="BM187" s="788"/>
      <c r="BR187" s="234"/>
      <c r="BS187" s="234"/>
      <c r="BT187" s="234"/>
      <c r="BU187" s="234"/>
      <c r="BV187" s="234"/>
      <c r="BW187" s="234"/>
      <c r="BX187" s="234"/>
      <c r="BY187" s="234"/>
    </row>
    <row r="188" spans="1:77" ht="114" customHeight="1">
      <c r="B188" s="263" t="s">
        <v>411</v>
      </c>
      <c r="C188" s="197" t="s">
        <v>412</v>
      </c>
      <c r="D188" s="600">
        <f>'ODD 17'!D24</f>
        <v>0</v>
      </c>
      <c r="E188" s="195">
        <f>'ODD 17'!E24</f>
        <v>0</v>
      </c>
      <c r="F188" s="132">
        <f>'ODD 17'!F24</f>
        <v>0</v>
      </c>
      <c r="G188" s="132">
        <f>'ODD 17'!G24</f>
        <v>0</v>
      </c>
      <c r="H188" s="133">
        <f>'ODD 17'!H24</f>
        <v>0</v>
      </c>
      <c r="I188" s="133">
        <f>'ODD 17'!I24</f>
        <v>0</v>
      </c>
      <c r="J188" s="249">
        <f t="shared" ref="J188:J190" si="739">S188</f>
        <v>0</v>
      </c>
      <c r="K188" s="250">
        <f>E188*10+F188</f>
        <v>0</v>
      </c>
      <c r="L188" s="250" t="b">
        <f t="shared" ref="L188:L190" si="740">OR(K188=31)</f>
        <v>0</v>
      </c>
      <c r="M188" s="250" t="b">
        <f t="shared" ref="M188:M190" si="741">OR(K188=21,K188=32)</f>
        <v>0</v>
      </c>
      <c r="N188" s="250" t="b">
        <f t="shared" ref="N188:N190" si="742">OR(K188=22,K188=33)</f>
        <v>0</v>
      </c>
      <c r="O188" s="250" t="b">
        <f t="shared" ref="O188:O190" si="743">OR(K188=11,K188=12)</f>
        <v>0</v>
      </c>
      <c r="P188" s="250" t="b">
        <f t="shared" ref="P188:P190" si="744">OR(K188=23,K188=34)</f>
        <v>0</v>
      </c>
      <c r="Q188" s="250" t="b">
        <f t="shared" ref="Q188:Q190" si="745">OR(K188=13,K188=14,K188=24)</f>
        <v>0</v>
      </c>
      <c r="R188" s="250" t="b">
        <f t="shared" ref="R188:R190" si="746">OR(K188=1,K188=2,K188=3,K188=4)</f>
        <v>0</v>
      </c>
      <c r="S188" s="251">
        <f>IF(COUNTA(E188:F188)&lt;2,"",(IF(L188=TRUE,$L$3,IF(M188=TRUE,$M$3,IF(N188=TRUE,$N$3,IF(O188=TRUE,$O$3,IF(P188=TRUE,$P$3,IF(Q188=TRUE,$Q$3,IF(R188=TRUE,$R$3,0)))))))))</f>
        <v>0</v>
      </c>
      <c r="T188" s="252">
        <f>IF(COUNTA(E188:F188)&lt;2,"",(IF(L188=TRUE,6,IF(M188=TRUE,5,IF(N188=TRUE,4,IF(O188=TRUE,3,IF(P188=TRUE,2,IF(Q188=TRUE,1,IF(R188=TRUE,0,0)))))))))</f>
        <v>0</v>
      </c>
      <c r="U188" s="253">
        <f>T188*10+H188</f>
        <v>0</v>
      </c>
      <c r="V188" s="250" t="b">
        <f t="shared" ref="V188:V190" si="747">OR(U188=61,U188=62,U188=63)</f>
        <v>0</v>
      </c>
      <c r="W188" s="250" t="b">
        <f t="shared" ref="W188:W190" si="748">OR(U188=51,U188=52)</f>
        <v>0</v>
      </c>
      <c r="X188" s="250" t="b">
        <f t="shared" ref="X188:X190" si="749">OR(U188=31,U188=41,U188=42,U188=53)</f>
        <v>0</v>
      </c>
      <c r="Y188" s="250" t="b">
        <f t="shared" ref="Y188:Y190" si="750">OR(U188=21,U188=32)</f>
        <v>0</v>
      </c>
      <c r="Z188" s="636" t="b">
        <f t="shared" ref="Z188:Z190" si="751">AND(V188=FALSE,W188=FALSE,X188=FALSE,Y188=FALSE)</f>
        <v>1</v>
      </c>
      <c r="AA188" s="641" t="str">
        <f>IF(COUNTA(E188:F188:H188)&lt;3,"",(IF(V188=TRUE,$V$3,IF(W188=TRUE,$W$3,IF(X188=TRUE,$X$3,IF(Y188=TRUE,$Y$3,"Non"))))))</f>
        <v>Non</v>
      </c>
      <c r="AB188" s="250" t="b">
        <f t="shared" ref="AB188:AB190" si="752">OR(U188=61,U188=62,U188=51,U188=52)</f>
        <v>0</v>
      </c>
      <c r="AC188" s="250" t="b">
        <f t="shared" ref="AC188:AC190" si="753">OR(U188=41,U188=42)</f>
        <v>0</v>
      </c>
      <c r="AD188" s="250" t="b">
        <f t="shared" ref="AD188:AD190" si="754">OR(U188=31,U188=32,U188=63,U188=64,U188=53,U188=54,)</f>
        <v>0</v>
      </c>
      <c r="AE188" s="250" t="b">
        <f t="shared" ref="AE188:AE190" si="755">OR(U188=21,U188=22,)</f>
        <v>0</v>
      </c>
      <c r="AF188" s="250" t="b">
        <f t="shared" ref="AF188:AF190" si="756">OR(U188=11,U188=12,U188=13,U188=23,)</f>
        <v>0</v>
      </c>
      <c r="AG188" s="134" t="str">
        <f>IF(COUNTA(E188:F188:H188)&lt;3,"",(IF(AB188=TRUE,$AB$3,IF(AC188=TRUE,$AC$3,IF(AD188=TRUE,$AD$3,IF(AE188=TRUE,$AE$3,IF(AF188=TRUE,$AF$3,"Aucune")))))))</f>
        <v>Aucune</v>
      </c>
      <c r="AH188" s="237" t="b">
        <f t="shared" ref="AH188:AH190" si="757">OR($U188=61,$U188=62)</f>
        <v>0</v>
      </c>
      <c r="AI188" s="237" t="b">
        <f t="shared" ref="AI188:AI190" si="758">OR($U188=63)</f>
        <v>0</v>
      </c>
      <c r="AJ188" s="237" t="b">
        <f t="shared" ref="AJ188:AJ190" si="759">OR($U188=64)</f>
        <v>0</v>
      </c>
      <c r="AK188" s="237" t="b">
        <f t="shared" ref="AK188:AK190" si="760">OR($U188=51,$U188=52)</f>
        <v>0</v>
      </c>
      <c r="AL188" s="237" t="b">
        <f t="shared" ref="AL188:AL190" si="761">OR($U188=53)</f>
        <v>0</v>
      </c>
      <c r="AM188" s="237" t="b">
        <f t="shared" ref="AM188:AM190" si="762">OR($U188=54)</f>
        <v>0</v>
      </c>
      <c r="AN188" s="237" t="b">
        <f t="shared" ref="AN188:AN190" si="763">OR($U188=41)</f>
        <v>0</v>
      </c>
      <c r="AO188" s="237" t="b">
        <f t="shared" ref="AO188:AO190" si="764">OR($U188=42,$U188=43)</f>
        <v>0</v>
      </c>
      <c r="AP188" s="237" t="b">
        <f t="shared" ref="AP188:AP190" si="765">OR($U188=44)</f>
        <v>0</v>
      </c>
      <c r="AQ188" s="237" t="b">
        <f t="shared" ref="AQ188:AQ190" si="766">OR($U188=31)</f>
        <v>0</v>
      </c>
      <c r="AR188" s="237" t="b">
        <f t="shared" ref="AR188:AR190" si="767">OR($U188=32,$U188=33)</f>
        <v>0</v>
      </c>
      <c r="AS188" s="237" t="b">
        <f t="shared" ref="AS188:AS190" si="768">OR($U188=34)</f>
        <v>0</v>
      </c>
      <c r="AT188" s="237" t="b">
        <f t="shared" ref="AT188:AT190" si="769">OR($U188=22,$U188=23)</f>
        <v>0</v>
      </c>
      <c r="AU188" s="237" t="b">
        <f t="shared" ref="AU188:AU190" si="770">OR($U188=24)</f>
        <v>0</v>
      </c>
      <c r="AV188" s="237" t="b">
        <f t="shared" ref="AV188:AV190" si="771">OR($U188=12,$U188=13)</f>
        <v>0</v>
      </c>
      <c r="AW188" s="237" t="b">
        <f t="shared" ref="AW188:AW190" si="772">OR($U188=14)</f>
        <v>0</v>
      </c>
      <c r="AX188" s="567" t="str">
        <f>IF(COUNTA(E188:F188:H188)&lt;3,"",(IF(AH188=TRUE,AH$3,IF(AI188=TRUE,AI$3,IF(AJ188=TRUE,AJ$3,IF(AK188=TRUE,AK$3,IF(AL188=TRUE,AL$3,IF(AM188=TRUE,AM$3,IF(AN188=TRUE,AN$3,IF(AO188=TRUE,AO$3,IF(AP188=TRUE,AP$3,IF(AQ188=TRUE,AQ$3,IF(AR188=TRUE,AR$3,IF(AS188=TRUE,AS$3,IF(AT188=TRUE,AT$3,IF(AU188=TRUE,AU$3,IF(AV188=TRUE,AV$3,IF(AW188=TRUE,AW$3,"Aucune"))))))))))))))))))</f>
        <v>Aucune</v>
      </c>
      <c r="AY188" s="563" t="b">
        <f t="shared" ref="AY188:AY190" si="773">OR(U188=61,U188=62,U188=63,U188=51,U188=52,U188=53)</f>
        <v>0</v>
      </c>
      <c r="AZ188" s="250" t="b">
        <f t="shared" ref="AZ188:AZ190" si="774">OR(U188=41,U188=42,U188=43,U188=31,U188=32,U188=33)</f>
        <v>0</v>
      </c>
      <c r="BA188" s="250" t="b">
        <f t="shared" ref="BA188:BA190" si="775">OR(U188=21,U188=22,U188=23,U188=11,U188=12,U188=13)</f>
        <v>0</v>
      </c>
      <c r="BB188" s="134" t="str">
        <f>IF(COUNTA(E188:F188:H188)&lt;3,"",(IF(AY188=TRUE,$AY$3,IF(AZ188=TRUE,$AZ$3,IF(BA188=TRUE,$BA$3,"Aucune action requise")))))</f>
        <v>Aucune action requise</v>
      </c>
      <c r="BC188" s="250" t="b">
        <f t="shared" ref="BC188:BC190" si="776">OR(U188=61,U188=51,U188=41,U188=31,U188=21)</f>
        <v>0</v>
      </c>
      <c r="BD188" s="250" t="b">
        <f t="shared" ref="BD188:BD190" si="777">OR(U188=62,U188=52,U188=42,U188=32,U188=22,U188=63,U188=53)</f>
        <v>0</v>
      </c>
      <c r="BE188" s="250" t="b">
        <f t="shared" ref="BE188:BE190" si="778">OR(U188=43,U188=33,U188=23,U188=34,U188=24)</f>
        <v>0</v>
      </c>
      <c r="BF188" s="250" t="b">
        <f t="shared" ref="BF188:BF190" si="779">OR(U188=64,U188=54,U188=44)</f>
        <v>0</v>
      </c>
      <c r="BG188" s="134" t="str">
        <f>IF(COUNTA(E188:F188:H188)&lt;3,"",(IF(BC188=TRUE,$BC$3,IF(BD188=TRUE,$BD$3,IF(BE188=TRUE,$BE$3,IF(BF188=TRUE,$BF$3,"Aucun"))))))</f>
        <v>Aucun</v>
      </c>
      <c r="BH188" s="135">
        <f t="shared" ref="BH188:BH190" si="780">G188</f>
        <v>0</v>
      </c>
      <c r="BI188" s="135">
        <f>'ODD 17'!AX24</f>
        <v>0</v>
      </c>
      <c r="BJ188" s="36"/>
      <c r="BK188" s="308"/>
      <c r="BL188" s="660">
        <f>I188</f>
        <v>0</v>
      </c>
      <c r="BM188" s="661">
        <f>D188</f>
        <v>0</v>
      </c>
      <c r="BR188" s="234">
        <f>IF(K188=0,1,0)</f>
        <v>1</v>
      </c>
      <c r="BS188" s="234">
        <f t="shared" ref="BS188:BY190" si="781">IF(L188=TRUE,1,0)</f>
        <v>0</v>
      </c>
      <c r="BT188" s="234">
        <f t="shared" si="781"/>
        <v>0</v>
      </c>
      <c r="BU188" s="234">
        <f t="shared" si="781"/>
        <v>0</v>
      </c>
      <c r="BV188" s="234">
        <f t="shared" si="781"/>
        <v>0</v>
      </c>
      <c r="BW188" s="234">
        <f t="shared" si="781"/>
        <v>0</v>
      </c>
      <c r="BX188" s="234">
        <f t="shared" si="781"/>
        <v>0</v>
      </c>
      <c r="BY188" s="234">
        <f t="shared" si="781"/>
        <v>0</v>
      </c>
    </row>
    <row r="189" spans="1:77" ht="114" customHeight="1">
      <c r="B189" s="264" t="s">
        <v>413</v>
      </c>
      <c r="C189" s="186" t="s">
        <v>414</v>
      </c>
      <c r="D189" s="598">
        <f>'ODD 17'!D25</f>
        <v>0</v>
      </c>
      <c r="E189" s="174">
        <f>'ODD 17'!E25</f>
        <v>0</v>
      </c>
      <c r="F189" s="124">
        <f>'ODD 17'!F25</f>
        <v>0</v>
      </c>
      <c r="G189" s="124">
        <f>'ODD 17'!G25</f>
        <v>0</v>
      </c>
      <c r="H189" s="125">
        <f>'ODD 17'!H25</f>
        <v>0</v>
      </c>
      <c r="I189" s="125">
        <f>'ODD 17'!I25</f>
        <v>0</v>
      </c>
      <c r="J189" s="126">
        <f t="shared" si="739"/>
        <v>0</v>
      </c>
      <c r="K189" s="265">
        <f>E189*10+F189</f>
        <v>0</v>
      </c>
      <c r="L189" s="265" t="b">
        <f t="shared" si="740"/>
        <v>0</v>
      </c>
      <c r="M189" s="265" t="b">
        <f t="shared" si="741"/>
        <v>0</v>
      </c>
      <c r="N189" s="265" t="b">
        <f t="shared" si="742"/>
        <v>0</v>
      </c>
      <c r="O189" s="265" t="b">
        <f t="shared" si="743"/>
        <v>0</v>
      </c>
      <c r="P189" s="265" t="b">
        <f t="shared" si="744"/>
        <v>0</v>
      </c>
      <c r="Q189" s="265" t="b">
        <f t="shared" si="745"/>
        <v>0</v>
      </c>
      <c r="R189" s="265" t="b">
        <f t="shared" si="746"/>
        <v>0</v>
      </c>
      <c r="S189" s="266">
        <f>IF(COUNTA(E189:F189)&lt;2,"",(IF(L189=TRUE,$L$3,IF(M189=TRUE,$M$3,IF(N189=TRUE,$N$3,IF(O189=TRUE,$O$3,IF(P189=TRUE,$P$3,IF(Q189=TRUE,$Q$3,IF(R189=TRUE,$R$3,0)))))))))</f>
        <v>0</v>
      </c>
      <c r="T189" s="267">
        <f>IF(COUNTA(E189:F189)&lt;2,"",(IF(L189=TRUE,6,IF(M189=TRUE,5,IF(N189=TRUE,4,IF(O189=TRUE,3,IF(P189=TRUE,2,IF(Q189=TRUE,1,IF(R189=TRUE,0,0)))))))))</f>
        <v>0</v>
      </c>
      <c r="U189" s="241">
        <f>T189*10+H189</f>
        <v>0</v>
      </c>
      <c r="V189" s="265" t="b">
        <f t="shared" si="747"/>
        <v>0</v>
      </c>
      <c r="W189" s="265" t="b">
        <f t="shared" si="748"/>
        <v>0</v>
      </c>
      <c r="X189" s="265" t="b">
        <f t="shared" si="749"/>
        <v>0</v>
      </c>
      <c r="Y189" s="265" t="b">
        <f t="shared" si="750"/>
        <v>0</v>
      </c>
      <c r="Z189" s="644" t="b">
        <f t="shared" si="751"/>
        <v>1</v>
      </c>
      <c r="AA189" s="646" t="str">
        <f>IF(COUNTA(E189:F189:H189)&lt;3,"",(IF(V189=TRUE,$V$3,IF(W189=TRUE,$W$3,IF(X189=TRUE,$X$3,IF(Y189=TRUE,$Y$3,"Non"))))))</f>
        <v>Non</v>
      </c>
      <c r="AB189" s="265" t="b">
        <f t="shared" si="752"/>
        <v>0</v>
      </c>
      <c r="AC189" s="265" t="b">
        <f t="shared" si="753"/>
        <v>0</v>
      </c>
      <c r="AD189" s="265" t="b">
        <f t="shared" si="754"/>
        <v>0</v>
      </c>
      <c r="AE189" s="265" t="b">
        <f t="shared" si="755"/>
        <v>0</v>
      </c>
      <c r="AF189" s="265" t="b">
        <f t="shared" si="756"/>
        <v>0</v>
      </c>
      <c r="AG189" s="144" t="str">
        <f>IF(COUNTA(E189:F189:H189)&lt;3,"",(IF(AB189=TRUE,$AB$3,IF(AC189=TRUE,$AC$3,IF(AD189=TRUE,$AD$3,IF(AE189=TRUE,$AE$3,IF(AF189=TRUE,$AF$3,"Aucune")))))))</f>
        <v>Aucune</v>
      </c>
      <c r="AH189" s="237" t="b">
        <f t="shared" si="757"/>
        <v>0</v>
      </c>
      <c r="AI189" s="237" t="b">
        <f t="shared" si="758"/>
        <v>0</v>
      </c>
      <c r="AJ189" s="237" t="b">
        <f t="shared" si="759"/>
        <v>0</v>
      </c>
      <c r="AK189" s="237" t="b">
        <f t="shared" si="760"/>
        <v>0</v>
      </c>
      <c r="AL189" s="237" t="b">
        <f t="shared" si="761"/>
        <v>0</v>
      </c>
      <c r="AM189" s="237" t="b">
        <f t="shared" si="762"/>
        <v>0</v>
      </c>
      <c r="AN189" s="237" t="b">
        <f t="shared" si="763"/>
        <v>0</v>
      </c>
      <c r="AO189" s="237" t="b">
        <f t="shared" si="764"/>
        <v>0</v>
      </c>
      <c r="AP189" s="237" t="b">
        <f t="shared" si="765"/>
        <v>0</v>
      </c>
      <c r="AQ189" s="237" t="b">
        <f t="shared" si="766"/>
        <v>0</v>
      </c>
      <c r="AR189" s="237" t="b">
        <f t="shared" si="767"/>
        <v>0</v>
      </c>
      <c r="AS189" s="237" t="b">
        <f t="shared" si="768"/>
        <v>0</v>
      </c>
      <c r="AT189" s="237" t="b">
        <f t="shared" si="769"/>
        <v>0</v>
      </c>
      <c r="AU189" s="237" t="b">
        <f t="shared" si="770"/>
        <v>0</v>
      </c>
      <c r="AV189" s="237" t="b">
        <f t="shared" si="771"/>
        <v>0</v>
      </c>
      <c r="AW189" s="237" t="b">
        <f t="shared" si="772"/>
        <v>0</v>
      </c>
      <c r="AX189" s="567" t="str">
        <f>IF(COUNTA(E189:F189:H189)&lt;3,"",(IF(AH189=TRUE,AH$3,IF(AI189=TRUE,AI$3,IF(AJ189=TRUE,AJ$3,IF(AK189=TRUE,AK$3,IF(AL189=TRUE,AL$3,IF(AM189=TRUE,AM$3,IF(AN189=TRUE,AN$3,IF(AO189=TRUE,AO$3,IF(AP189=TRUE,AP$3,IF(AQ189=TRUE,AQ$3,IF(AR189=TRUE,AR$3,IF(AS189=TRUE,AS$3,IF(AT189=TRUE,AT$3,IF(AU189=TRUE,AU$3,IF(AV189=TRUE,AV$3,IF(AW189=TRUE,AW$3,"Aucune"))))))))))))))))))</f>
        <v>Aucune</v>
      </c>
      <c r="AY189" s="564" t="b">
        <f t="shared" si="773"/>
        <v>0</v>
      </c>
      <c r="AZ189" s="265" t="b">
        <f t="shared" si="774"/>
        <v>0</v>
      </c>
      <c r="BA189" s="265" t="b">
        <f t="shared" si="775"/>
        <v>0</v>
      </c>
      <c r="BB189" s="144" t="str">
        <f>IF(COUNTA(E189:F189:H189)&lt;3,"",(IF(AY189=TRUE,$AY$3,IF(AZ189=TRUE,$AZ$3,IF(BA189=TRUE,$BA$3,"Aucune action requise")))))</f>
        <v>Aucune action requise</v>
      </c>
      <c r="BC189" s="265" t="b">
        <f t="shared" si="776"/>
        <v>0</v>
      </c>
      <c r="BD189" s="265" t="b">
        <f t="shared" si="777"/>
        <v>0</v>
      </c>
      <c r="BE189" s="265" t="b">
        <f t="shared" si="778"/>
        <v>0</v>
      </c>
      <c r="BF189" s="265" t="b">
        <f t="shared" si="779"/>
        <v>0</v>
      </c>
      <c r="BG189" s="144" t="str">
        <f>IF(COUNTA(E189:F189:H189)&lt;3,"",(IF(BC189=TRUE,$BC$3,IF(BD189=TRUE,$BD$3,IF(BE189=TRUE,$BE$3,IF(BF189=TRUE,$BF$3,"Aucun"))))))</f>
        <v>Aucun</v>
      </c>
      <c r="BH189" s="145">
        <f t="shared" si="780"/>
        <v>0</v>
      </c>
      <c r="BI189" s="145">
        <f>'ODD 17'!AX25</f>
        <v>0</v>
      </c>
      <c r="BJ189" s="37"/>
      <c r="BK189" s="310"/>
      <c r="BL189" s="662">
        <f>I189</f>
        <v>0</v>
      </c>
      <c r="BM189" s="663">
        <f>D189</f>
        <v>0</v>
      </c>
      <c r="BR189" s="234">
        <f>IF(K189=0,1,0)</f>
        <v>1</v>
      </c>
      <c r="BS189" s="234">
        <f t="shared" si="781"/>
        <v>0</v>
      </c>
      <c r="BT189" s="234">
        <f t="shared" si="781"/>
        <v>0</v>
      </c>
      <c r="BU189" s="234">
        <f t="shared" si="781"/>
        <v>0</v>
      </c>
      <c r="BV189" s="234">
        <f t="shared" si="781"/>
        <v>0</v>
      </c>
      <c r="BW189" s="234">
        <f t="shared" si="781"/>
        <v>0</v>
      </c>
      <c r="BX189" s="234">
        <f t="shared" si="781"/>
        <v>0</v>
      </c>
      <c r="BY189" s="234">
        <f t="shared" si="781"/>
        <v>0</v>
      </c>
    </row>
    <row r="190" spans="1:77" ht="114" customHeight="1" thickBot="1">
      <c r="B190" s="262" t="s">
        <v>415</v>
      </c>
      <c r="C190" s="317" t="s">
        <v>416</v>
      </c>
      <c r="D190" s="582">
        <f>'ODD 17'!D26</f>
        <v>0</v>
      </c>
      <c r="E190" s="183">
        <f>'ODD 17'!E26</f>
        <v>0</v>
      </c>
      <c r="F190" s="148">
        <f>'ODD 17'!F26</f>
        <v>0</v>
      </c>
      <c r="G190" s="148">
        <f>'ODD 17'!G26</f>
        <v>0</v>
      </c>
      <c r="H190" s="149">
        <f>'ODD 17'!H26</f>
        <v>0</v>
      </c>
      <c r="I190" s="149">
        <f>'ODD 17'!I26</f>
        <v>0</v>
      </c>
      <c r="J190" s="269">
        <f t="shared" si="739"/>
        <v>0</v>
      </c>
      <c r="K190" s="270">
        <f>E190*10+F190</f>
        <v>0</v>
      </c>
      <c r="L190" s="270" t="b">
        <f t="shared" si="740"/>
        <v>0</v>
      </c>
      <c r="M190" s="270" t="b">
        <f t="shared" si="741"/>
        <v>0</v>
      </c>
      <c r="N190" s="270" t="b">
        <f t="shared" si="742"/>
        <v>0</v>
      </c>
      <c r="O190" s="270" t="b">
        <f t="shared" si="743"/>
        <v>0</v>
      </c>
      <c r="P190" s="270" t="b">
        <f t="shared" si="744"/>
        <v>0</v>
      </c>
      <c r="Q190" s="270" t="b">
        <f t="shared" si="745"/>
        <v>0</v>
      </c>
      <c r="R190" s="270" t="b">
        <f t="shared" si="746"/>
        <v>0</v>
      </c>
      <c r="S190" s="271">
        <f>IF(COUNTA(E190:F190)&lt;2,"",(IF(L190=TRUE,$L$3,IF(M190=TRUE,$M$3,IF(N190=TRUE,$N$3,IF(O190=TRUE,$O$3,IF(P190=TRUE,$P$3,IF(Q190=TRUE,$Q$3,IF(R190=TRUE,$R$3,0)))))))))</f>
        <v>0</v>
      </c>
      <c r="T190" s="272">
        <f>IF(COUNTA(E190:F190)&lt;2,"",(IF(L190=TRUE,6,IF(M190=TRUE,5,IF(N190=TRUE,4,IF(O190=TRUE,3,IF(P190=TRUE,2,IF(Q190=TRUE,1,IF(R190=TRUE,0,0)))))))))</f>
        <v>0</v>
      </c>
      <c r="U190" s="273">
        <f>T190*10+H190</f>
        <v>0</v>
      </c>
      <c r="V190" s="270" t="b">
        <f t="shared" si="747"/>
        <v>0</v>
      </c>
      <c r="W190" s="270" t="b">
        <f t="shared" si="748"/>
        <v>0</v>
      </c>
      <c r="X190" s="270" t="b">
        <f t="shared" si="749"/>
        <v>0</v>
      </c>
      <c r="Y190" s="270" t="b">
        <f t="shared" si="750"/>
        <v>0</v>
      </c>
      <c r="Z190" s="637" t="b">
        <f t="shared" si="751"/>
        <v>1</v>
      </c>
      <c r="AA190" s="642" t="str">
        <f>IF(COUNTA(E190:F190:H190)&lt;3,"",(IF(V190=TRUE,$V$3,IF(W190=TRUE,$W$3,IF(X190=TRUE,$X$3,IF(Y190=TRUE,$Y$3,"Non"))))))</f>
        <v>Non</v>
      </c>
      <c r="AB190" s="270" t="b">
        <f t="shared" si="752"/>
        <v>0</v>
      </c>
      <c r="AC190" s="270" t="b">
        <f t="shared" si="753"/>
        <v>0</v>
      </c>
      <c r="AD190" s="270" t="b">
        <f t="shared" si="754"/>
        <v>0</v>
      </c>
      <c r="AE190" s="270" t="b">
        <f t="shared" si="755"/>
        <v>0</v>
      </c>
      <c r="AF190" s="270" t="b">
        <f t="shared" si="756"/>
        <v>0</v>
      </c>
      <c r="AG190" s="150" t="str">
        <f>IF(COUNTA(E190:F190:H190)&lt;3,"",(IF(AB190=TRUE,$AB$3,IF(AC190=TRUE,$AC$3,IF(AD190=TRUE,$AD$3,IF(AE190=TRUE,$AE$3,IF(AF190=TRUE,$AF$3,"Aucune")))))))</f>
        <v>Aucune</v>
      </c>
      <c r="AH190" s="237" t="b">
        <f t="shared" si="757"/>
        <v>0</v>
      </c>
      <c r="AI190" s="237" t="b">
        <f t="shared" si="758"/>
        <v>0</v>
      </c>
      <c r="AJ190" s="237" t="b">
        <f t="shared" si="759"/>
        <v>0</v>
      </c>
      <c r="AK190" s="237" t="b">
        <f t="shared" si="760"/>
        <v>0</v>
      </c>
      <c r="AL190" s="237" t="b">
        <f t="shared" si="761"/>
        <v>0</v>
      </c>
      <c r="AM190" s="237" t="b">
        <f t="shared" si="762"/>
        <v>0</v>
      </c>
      <c r="AN190" s="237" t="b">
        <f t="shared" si="763"/>
        <v>0</v>
      </c>
      <c r="AO190" s="237" t="b">
        <f t="shared" si="764"/>
        <v>0</v>
      </c>
      <c r="AP190" s="237" t="b">
        <f t="shared" si="765"/>
        <v>0</v>
      </c>
      <c r="AQ190" s="237" t="b">
        <f t="shared" si="766"/>
        <v>0</v>
      </c>
      <c r="AR190" s="237" t="b">
        <f t="shared" si="767"/>
        <v>0</v>
      </c>
      <c r="AS190" s="237" t="b">
        <f t="shared" si="768"/>
        <v>0</v>
      </c>
      <c r="AT190" s="237" t="b">
        <f t="shared" si="769"/>
        <v>0</v>
      </c>
      <c r="AU190" s="237" t="b">
        <f t="shared" si="770"/>
        <v>0</v>
      </c>
      <c r="AV190" s="237" t="b">
        <f t="shared" si="771"/>
        <v>0</v>
      </c>
      <c r="AW190" s="237" t="b">
        <f t="shared" si="772"/>
        <v>0</v>
      </c>
      <c r="AX190" s="567" t="str">
        <f>IF(COUNTA(E190:F190:H190)&lt;3,"",(IF(AH190=TRUE,AH$3,IF(AI190=TRUE,AI$3,IF(AJ190=TRUE,AJ$3,IF(AK190=TRUE,AK$3,IF(AL190=TRUE,AL$3,IF(AM190=TRUE,AM$3,IF(AN190=TRUE,AN$3,IF(AO190=TRUE,AO$3,IF(AP190=TRUE,AP$3,IF(AQ190=TRUE,AQ$3,IF(AR190=TRUE,AR$3,IF(AS190=TRUE,AS$3,IF(AT190=TRUE,AT$3,IF(AU190=TRUE,AU$3,IF(AV190=TRUE,AV$3,IF(AW190=TRUE,AW$3,"Aucune"))))))))))))))))))</f>
        <v>Aucune</v>
      </c>
      <c r="AY190" s="562" t="b">
        <f t="shared" si="773"/>
        <v>0</v>
      </c>
      <c r="AZ190" s="256" t="b">
        <f t="shared" si="774"/>
        <v>0</v>
      </c>
      <c r="BA190" s="256" t="b">
        <f t="shared" si="775"/>
        <v>0</v>
      </c>
      <c r="BB190" s="140" t="str">
        <f>IF(COUNTA(E190:F190:H190)&lt;3,"",(IF(AY190=TRUE,$AY$3,IF(AZ190=TRUE,$AZ$3,IF(BA190=TRUE,$BA$3,"Aucune action requise")))))</f>
        <v>Aucune action requise</v>
      </c>
      <c r="BC190" s="256" t="b">
        <f t="shared" si="776"/>
        <v>0</v>
      </c>
      <c r="BD190" s="256" t="b">
        <f t="shared" si="777"/>
        <v>0</v>
      </c>
      <c r="BE190" s="256" t="b">
        <f t="shared" si="778"/>
        <v>0</v>
      </c>
      <c r="BF190" s="256" t="b">
        <f t="shared" si="779"/>
        <v>0</v>
      </c>
      <c r="BG190" s="140" t="str">
        <f>IF(COUNTA(E190:F190:H190)&lt;3,"",(IF(BC190=TRUE,$BC$3,IF(BD190=TRUE,$BD$3,IF(BE190=TRUE,$BE$3,IF(BF190=TRUE,$BF$3,"Aucun"))))))</f>
        <v>Aucun</v>
      </c>
      <c r="BH190" s="141">
        <f t="shared" si="780"/>
        <v>0</v>
      </c>
      <c r="BI190" s="141">
        <f>'ODD 17'!AX26</f>
        <v>0</v>
      </c>
      <c r="BJ190" s="35"/>
      <c r="BK190" s="309"/>
      <c r="BL190" s="664">
        <f>I190</f>
        <v>0</v>
      </c>
      <c r="BM190" s="665">
        <f>D190</f>
        <v>0</v>
      </c>
      <c r="BR190" s="234">
        <f>IF(K190=0,1,0)</f>
        <v>1</v>
      </c>
      <c r="BS190" s="234">
        <f t="shared" si="781"/>
        <v>0</v>
      </c>
      <c r="BT190" s="234">
        <f t="shared" si="781"/>
        <v>0</v>
      </c>
      <c r="BU190" s="234">
        <f t="shared" si="781"/>
        <v>0</v>
      </c>
      <c r="BV190" s="234">
        <f t="shared" si="781"/>
        <v>0</v>
      </c>
      <c r="BW190" s="234">
        <f t="shared" si="781"/>
        <v>0</v>
      </c>
      <c r="BX190" s="234">
        <f t="shared" si="781"/>
        <v>0</v>
      </c>
      <c r="BY190" s="234">
        <f t="shared" si="781"/>
        <v>0</v>
      </c>
    </row>
    <row r="191" spans="1:77" ht="24.95" customHeight="1" thickBot="1">
      <c r="B191" s="786" t="s">
        <v>417</v>
      </c>
      <c r="C191" s="787"/>
      <c r="D191" s="787"/>
      <c r="E191" s="787"/>
      <c r="F191" s="787"/>
      <c r="G191" s="787"/>
      <c r="H191" s="787"/>
      <c r="I191" s="787"/>
      <c r="J191" s="787"/>
      <c r="K191" s="787"/>
      <c r="L191" s="787"/>
      <c r="M191" s="787"/>
      <c r="N191" s="787"/>
      <c r="O191" s="787"/>
      <c r="P191" s="787"/>
      <c r="Q191" s="787"/>
      <c r="R191" s="787"/>
      <c r="S191" s="787"/>
      <c r="T191" s="787"/>
      <c r="U191" s="787"/>
      <c r="V191" s="787"/>
      <c r="W191" s="787"/>
      <c r="X191" s="787"/>
      <c r="Y191" s="787"/>
      <c r="Z191" s="787"/>
      <c r="AA191" s="787"/>
      <c r="AB191" s="787"/>
      <c r="AC191" s="787"/>
      <c r="AD191" s="787"/>
      <c r="AE191" s="787"/>
      <c r="AF191" s="787"/>
      <c r="AG191" s="787"/>
      <c r="AH191" s="787"/>
      <c r="AI191" s="787"/>
      <c r="AJ191" s="787"/>
      <c r="AK191" s="787"/>
      <c r="AL191" s="787"/>
      <c r="AM191" s="787"/>
      <c r="AN191" s="787"/>
      <c r="AO191" s="787"/>
      <c r="AP191" s="787"/>
      <c r="AQ191" s="787"/>
      <c r="AR191" s="787"/>
      <c r="AS191" s="787"/>
      <c r="AT191" s="787"/>
      <c r="AU191" s="787"/>
      <c r="AV191" s="787"/>
      <c r="AW191" s="787"/>
      <c r="AX191" s="787"/>
      <c r="AY191" s="787"/>
      <c r="AZ191" s="787"/>
      <c r="BA191" s="787"/>
      <c r="BB191" s="787"/>
      <c r="BC191" s="787"/>
      <c r="BD191" s="787"/>
      <c r="BE191" s="787"/>
      <c r="BF191" s="787"/>
      <c r="BG191" s="787"/>
      <c r="BH191" s="787"/>
      <c r="BI191" s="787"/>
      <c r="BJ191" s="787"/>
      <c r="BK191" s="787"/>
      <c r="BL191" s="787"/>
      <c r="BM191" s="788"/>
      <c r="BR191" s="234"/>
      <c r="BS191" s="234"/>
      <c r="BT191" s="234"/>
      <c r="BU191" s="234"/>
      <c r="BV191" s="234"/>
      <c r="BW191" s="234"/>
      <c r="BX191" s="234"/>
      <c r="BY191" s="234"/>
    </row>
    <row r="192" spans="1:77" ht="114" customHeight="1">
      <c r="B192" s="318" t="s">
        <v>418</v>
      </c>
      <c r="C192" s="319" t="s">
        <v>419</v>
      </c>
      <c r="D192" s="601">
        <f>'ODD 17'!D28</f>
        <v>0</v>
      </c>
      <c r="E192" s="195">
        <f>'ODD 17'!E28</f>
        <v>0</v>
      </c>
      <c r="F192" s="132">
        <f>'ODD 17'!F28</f>
        <v>0</v>
      </c>
      <c r="G192" s="132">
        <f>'ODD 17'!G28</f>
        <v>0</v>
      </c>
      <c r="H192" s="133">
        <f>'ODD 17'!H28</f>
        <v>0</v>
      </c>
      <c r="I192" s="133">
        <f>'ODD 17'!I28</f>
        <v>0</v>
      </c>
      <c r="J192" s="249">
        <f t="shared" ref="J192" si="782">S192</f>
        <v>0</v>
      </c>
      <c r="K192" s="250">
        <f>E192*10+F192</f>
        <v>0</v>
      </c>
      <c r="L192" s="250" t="b">
        <f t="shared" ref="L192" si="783">OR(K192=31)</f>
        <v>0</v>
      </c>
      <c r="M192" s="250" t="b">
        <f t="shared" ref="M192" si="784">OR(K192=21,K192=32)</f>
        <v>0</v>
      </c>
      <c r="N192" s="250" t="b">
        <f t="shared" ref="N192" si="785">OR(K192=22,K192=33)</f>
        <v>0</v>
      </c>
      <c r="O192" s="250" t="b">
        <f t="shared" ref="O192" si="786">OR(K192=11,K192=12)</f>
        <v>0</v>
      </c>
      <c r="P192" s="250" t="b">
        <f t="shared" ref="P192" si="787">OR(K192=23,K192=34)</f>
        <v>0</v>
      </c>
      <c r="Q192" s="250" t="b">
        <f t="shared" ref="Q192" si="788">OR(K192=13,K192=14,K192=24)</f>
        <v>0</v>
      </c>
      <c r="R192" s="250" t="b">
        <f t="shared" ref="R192" si="789">OR(K192=1,K192=2,K192=3,K192=4)</f>
        <v>0</v>
      </c>
      <c r="S192" s="251">
        <f>IF(COUNTA(E192:F192)&lt;2,"",(IF(L192=TRUE,$L$3,IF(M192=TRUE,$M$3,IF(N192=TRUE,$N$3,IF(O192=TRUE,$O$3,IF(P192=TRUE,$P$3,IF(Q192=TRUE,$Q$3,IF(R192=TRUE,$R$3,0)))))))))</f>
        <v>0</v>
      </c>
      <c r="T192" s="252">
        <f>IF(COUNTA(E192:F192)&lt;2,"",(IF(L192=TRUE,6,IF(M192=TRUE,5,IF(N192=TRUE,4,IF(O192=TRUE,3,IF(P192=TRUE,2,IF(Q192=TRUE,1,IF(R192=TRUE,0,0)))))))))</f>
        <v>0</v>
      </c>
      <c r="U192" s="253">
        <f>T192*10+H192</f>
        <v>0</v>
      </c>
      <c r="V192" s="250" t="b">
        <f t="shared" ref="V192" si="790">OR(U192=61,U192=62,U192=63)</f>
        <v>0</v>
      </c>
      <c r="W192" s="250" t="b">
        <f t="shared" ref="W192" si="791">OR(U192=51,U192=52)</f>
        <v>0</v>
      </c>
      <c r="X192" s="250" t="b">
        <f t="shared" ref="X192" si="792">OR(U192=31,U192=41,U192=42,U192=53)</f>
        <v>0</v>
      </c>
      <c r="Y192" s="250" t="b">
        <f t="shared" ref="Y192" si="793">OR(U192=21,U192=32)</f>
        <v>0</v>
      </c>
      <c r="Z192" s="636" t="b">
        <f t="shared" ref="Z192" si="794">AND(V192=FALSE,W192=FALSE,X192=FALSE,Y192=FALSE)</f>
        <v>1</v>
      </c>
      <c r="AA192" s="641" t="str">
        <f>IF(COUNTA(E192:F192:H192)&lt;3,"",(IF(V192=TRUE,$V$3,IF(W192=TRUE,$W$3,IF(X192=TRUE,$X$3,IF(Y192=TRUE,$Y$3,"Non"))))))</f>
        <v>Non</v>
      </c>
      <c r="AB192" s="250" t="b">
        <f t="shared" ref="AB192" si="795">OR(U192=61,U192=62,U192=51,U192=52)</f>
        <v>0</v>
      </c>
      <c r="AC192" s="250" t="b">
        <f t="shared" ref="AC192" si="796">OR(U192=41,U192=42)</f>
        <v>0</v>
      </c>
      <c r="AD192" s="250" t="b">
        <f t="shared" ref="AD192" si="797">OR(U192=31,U192=32,U192=63,U192=64,U192=53,U192=54,)</f>
        <v>0</v>
      </c>
      <c r="AE192" s="250" t="b">
        <f t="shared" ref="AE192" si="798">OR(U192=21,U192=22,)</f>
        <v>0</v>
      </c>
      <c r="AF192" s="250" t="b">
        <f t="shared" ref="AF192" si="799">OR(U192=11,U192=12,U192=13,U192=23,)</f>
        <v>0</v>
      </c>
      <c r="AG192" s="134" t="str">
        <f>IF(COUNTA(E192:F192:H192)&lt;3,"",(IF(AB192=TRUE,$AB$3,IF(AC192=TRUE,$AC$3,IF(AD192=TRUE,$AD$3,IF(AE192=TRUE,$AE$3,IF(AF192=TRUE,$AF$3,"Aucune")))))))</f>
        <v>Aucune</v>
      </c>
      <c r="AH192" s="237" t="b">
        <f t="shared" ref="AH192:AH193" si="800">OR($U192=61,$U192=62)</f>
        <v>0</v>
      </c>
      <c r="AI192" s="237" t="b">
        <f t="shared" ref="AI192:AI193" si="801">OR($U192=63)</f>
        <v>0</v>
      </c>
      <c r="AJ192" s="237" t="b">
        <f t="shared" ref="AJ192:AJ193" si="802">OR($U192=64)</f>
        <v>0</v>
      </c>
      <c r="AK192" s="237" t="b">
        <f t="shared" ref="AK192:AK193" si="803">OR($U192=51,$U192=52)</f>
        <v>0</v>
      </c>
      <c r="AL192" s="237" t="b">
        <f t="shared" ref="AL192:AL193" si="804">OR($U192=53)</f>
        <v>0</v>
      </c>
      <c r="AM192" s="237" t="b">
        <f t="shared" ref="AM192:AM193" si="805">OR($U192=54)</f>
        <v>0</v>
      </c>
      <c r="AN192" s="237" t="b">
        <f t="shared" ref="AN192:AN193" si="806">OR($U192=41)</f>
        <v>0</v>
      </c>
      <c r="AO192" s="237" t="b">
        <f t="shared" ref="AO192:AO193" si="807">OR($U192=42,$U192=43)</f>
        <v>0</v>
      </c>
      <c r="AP192" s="237" t="b">
        <f t="shared" ref="AP192:AP193" si="808">OR($U192=44)</f>
        <v>0</v>
      </c>
      <c r="AQ192" s="237" t="b">
        <f t="shared" ref="AQ192:AQ193" si="809">OR($U192=31)</f>
        <v>0</v>
      </c>
      <c r="AR192" s="237" t="b">
        <f t="shared" ref="AR192:AR193" si="810">OR($U192=32,$U192=33)</f>
        <v>0</v>
      </c>
      <c r="AS192" s="237" t="b">
        <f t="shared" ref="AS192:AS193" si="811">OR($U192=34)</f>
        <v>0</v>
      </c>
      <c r="AT192" s="237" t="b">
        <f t="shared" ref="AT192:AT193" si="812">OR($U192=22,$U192=23)</f>
        <v>0</v>
      </c>
      <c r="AU192" s="237" t="b">
        <f t="shared" ref="AU192:AU193" si="813">OR($U192=24)</f>
        <v>0</v>
      </c>
      <c r="AV192" s="237" t="b">
        <f t="shared" ref="AV192:AV193" si="814">OR($U192=12,$U192=13)</f>
        <v>0</v>
      </c>
      <c r="AW192" s="237" t="b">
        <f t="shared" ref="AW192:AW193" si="815">OR($U192=14)</f>
        <v>0</v>
      </c>
      <c r="AX192" s="567" t="str">
        <f>IF(COUNTA(E192:F192:H192)&lt;3,"",(IF(AH192=TRUE,AH$3,IF(AI192=TRUE,AI$3,IF(AJ192=TRUE,AJ$3,IF(AK192=TRUE,AK$3,IF(AL192=TRUE,AL$3,IF(AM192=TRUE,AM$3,IF(AN192=TRUE,AN$3,IF(AO192=TRUE,AO$3,IF(AP192=TRUE,AP$3,IF(AQ192=TRUE,AQ$3,IF(AR192=TRUE,AR$3,IF(AS192=TRUE,AS$3,IF(AT192=TRUE,AT$3,IF(AU192=TRUE,AU$3,IF(AV192=TRUE,AV$3,IF(AW192=TRUE,AW$3,"Aucune"))))))))))))))))))</f>
        <v>Aucune</v>
      </c>
      <c r="AY192" s="605" t="b">
        <f t="shared" ref="AY192" si="816">OR(U192=61,U192=62,U192=63,U192=51,U192=52,U192=53)</f>
        <v>0</v>
      </c>
      <c r="AZ192" s="324" t="b">
        <f t="shared" ref="AZ192" si="817">OR(U192=41,U192=42,U192=43,U192=31,U192=32,U192=33)</f>
        <v>0</v>
      </c>
      <c r="BA192" s="324" t="b">
        <f t="shared" ref="BA192" si="818">OR(U192=21,U192=22,U192=23,U192=11,U192=12,U192=13)</f>
        <v>0</v>
      </c>
      <c r="BB192" s="328" t="str">
        <f>IF(COUNTA(E192:F192:H192)&lt;3,"",(IF(AY192=TRUE,$AY$3,IF(AZ192=TRUE,$AZ$3,IF(BA192=TRUE,$BA$3,"Aucune action requise")))))</f>
        <v>Aucune action requise</v>
      </c>
      <c r="BC192" s="324" t="b">
        <f t="shared" ref="BC192" si="819">OR(U192=61,U192=51,U192=41,U192=31,U192=21)</f>
        <v>0</v>
      </c>
      <c r="BD192" s="324" t="b">
        <f t="shared" ref="BD192" si="820">OR(U192=62,U192=52,U192=42,U192=32,U192=22,U192=63,U192=53)</f>
        <v>0</v>
      </c>
      <c r="BE192" s="324" t="b">
        <f t="shared" ref="BE192" si="821">OR(U192=43,U192=33,U192=23,U192=34,U192=24)</f>
        <v>0</v>
      </c>
      <c r="BF192" s="324" t="b">
        <f t="shared" ref="BF192" si="822">OR(U192=64,U192=54,U192=44)</f>
        <v>0</v>
      </c>
      <c r="BG192" s="328" t="str">
        <f>IF(COUNTA(E192:F192:H192)&lt;3,"",(IF(BC192=TRUE,$BC$3,IF(BD192=TRUE,$BD$3,IF(BE192=TRUE,$BE$3,IF(BF192=TRUE,$BF$3,"Aucun"))))))</f>
        <v>Aucun</v>
      </c>
      <c r="BH192" s="329">
        <f t="shared" ref="BH192:BH193" si="823">G192</f>
        <v>0</v>
      </c>
      <c r="BI192" s="329">
        <f>'ODD 17'!AX28</f>
        <v>0</v>
      </c>
      <c r="BJ192" s="330"/>
      <c r="BK192" s="331"/>
      <c r="BL192" s="660">
        <f>I192</f>
        <v>0</v>
      </c>
      <c r="BM192" s="661">
        <f>D192</f>
        <v>0</v>
      </c>
      <c r="BR192" s="234">
        <f>IF(K192=0,1,0)</f>
        <v>1</v>
      </c>
      <c r="BS192" s="234">
        <f t="shared" ref="BS192:BY193" si="824">IF(L192=TRUE,1,0)</f>
        <v>0</v>
      </c>
      <c r="BT192" s="234">
        <f t="shared" si="824"/>
        <v>0</v>
      </c>
      <c r="BU192" s="234">
        <f t="shared" si="824"/>
        <v>0</v>
      </c>
      <c r="BV192" s="234">
        <f t="shared" si="824"/>
        <v>0</v>
      </c>
      <c r="BW192" s="234">
        <f t="shared" si="824"/>
        <v>0</v>
      </c>
      <c r="BX192" s="234">
        <f t="shared" si="824"/>
        <v>0</v>
      </c>
      <c r="BY192" s="234">
        <f t="shared" si="824"/>
        <v>0</v>
      </c>
    </row>
    <row r="193" spans="2:77" ht="114" customHeight="1" thickBot="1">
      <c r="B193" s="286" t="s">
        <v>420</v>
      </c>
      <c r="C193" s="316" t="s">
        <v>421</v>
      </c>
      <c r="D193" s="596">
        <f>'ODD 17'!D29</f>
        <v>0</v>
      </c>
      <c r="E193" s="188">
        <f>'ODD 17'!E29</f>
        <v>0</v>
      </c>
      <c r="F193" s="189">
        <f>'ODD 17'!F29</f>
        <v>0</v>
      </c>
      <c r="G193" s="189">
        <f>'ODD 17'!G29</f>
        <v>0</v>
      </c>
      <c r="H193" s="190">
        <f>'ODD 17'!H29</f>
        <v>0</v>
      </c>
      <c r="I193" s="190">
        <f>'ODD 17'!I29</f>
        <v>0</v>
      </c>
      <c r="J193" s="292">
        <f>S193</f>
        <v>0</v>
      </c>
      <c r="K193" s="293">
        <f>E193*10+F193</f>
        <v>0</v>
      </c>
      <c r="L193" s="293" t="b">
        <f>OR(K193=31)</f>
        <v>0</v>
      </c>
      <c r="M193" s="293" t="b">
        <f>OR(K193=21,K193=32)</f>
        <v>0</v>
      </c>
      <c r="N193" s="293" t="b">
        <f>OR(K193=22,K193=33)</f>
        <v>0</v>
      </c>
      <c r="O193" s="293" t="b">
        <f>OR(K193=11,K193=12)</f>
        <v>0</v>
      </c>
      <c r="P193" s="293" t="b">
        <f>OR(K193=23,K193=34)</f>
        <v>0</v>
      </c>
      <c r="Q193" s="293" t="b">
        <f>OR(K193=13,K193=14,K193=24)</f>
        <v>0</v>
      </c>
      <c r="R193" s="293" t="b">
        <f>OR(K193=1,K193=2,K193=3,K193=4)</f>
        <v>0</v>
      </c>
      <c r="S193" s="294">
        <f>IF(COUNTA(E193:F193)&lt;2,"",(IF(L193=TRUE,$L$3,IF(M193=TRUE,$M$3,IF(N193=TRUE,$N$3,IF(O193=TRUE,$O$3,IF(P193=TRUE,$P$3,IF(Q193=TRUE,$Q$3,IF(R193=TRUE,$R$3,0)))))))))</f>
        <v>0</v>
      </c>
      <c r="T193" s="295">
        <f>IF(COUNTA(E193:F193)&lt;2,"",(IF(L193=TRUE,6,IF(M193=TRUE,5,IF(N193=TRUE,4,IF(O193=TRUE,3,IF(P193=TRUE,2,IF(Q193=TRUE,1,IF(R193=TRUE,0,0)))))))))</f>
        <v>0</v>
      </c>
      <c r="U193" s="296">
        <f>T193*10+H193</f>
        <v>0</v>
      </c>
      <c r="V193" s="293" t="b">
        <f>OR(U193=61,U193=62,U193=63)</f>
        <v>0</v>
      </c>
      <c r="W193" s="293" t="b">
        <f>OR(U193=51,U193=52)</f>
        <v>0</v>
      </c>
      <c r="X193" s="293" t="b">
        <f>OR(U193=31,U193=41,U193=42,U193=53)</f>
        <v>0</v>
      </c>
      <c r="Y193" s="293" t="b">
        <f>OR(U193=21,U193=32)</f>
        <v>0</v>
      </c>
      <c r="Z193" s="651" t="b">
        <f>AND(V193=FALSE,W193=FALSE,X193=FALSE,Y193=FALSE)</f>
        <v>1</v>
      </c>
      <c r="AA193" s="652" t="str">
        <f>IF(COUNTA(E193:F193:H193)&lt;3,"",(IF(V193=TRUE,$V$3,IF(W193=TRUE,$W$3,IF(X193=TRUE,$X$3,IF(Y193=TRUE,$Y$3,"Non"))))))</f>
        <v>Non</v>
      </c>
      <c r="AB193" s="293" t="b">
        <f>OR(U193=61,U193=62,U193=51,U193=52)</f>
        <v>0</v>
      </c>
      <c r="AC193" s="293" t="b">
        <f>OR(U193=41,U193=42)</f>
        <v>0</v>
      </c>
      <c r="AD193" s="293" t="b">
        <f>OR(U193=31,U193=32,U193=63,U193=64,U193=53,U193=54,)</f>
        <v>0</v>
      </c>
      <c r="AE193" s="293" t="b">
        <f>OR(U193=21,U193=22,)</f>
        <v>0</v>
      </c>
      <c r="AF193" s="293" t="b">
        <f>OR(U193=11,U193=12,U193=13,U193=23,)</f>
        <v>0</v>
      </c>
      <c r="AG193" s="191" t="str">
        <f>IF(COUNTA(E193:F193:H193)&lt;3,"",(IF(AB193=TRUE,$AB$3,IF(AC193=TRUE,$AC$3,IF(AD193=TRUE,$AD$3,IF(AE193=TRUE,$AE$3,IF(AF193=TRUE,$AF$3,"Aucune")))))))</f>
        <v>Aucune</v>
      </c>
      <c r="AH193" s="237" t="b">
        <f t="shared" si="800"/>
        <v>0</v>
      </c>
      <c r="AI193" s="237" t="b">
        <f t="shared" si="801"/>
        <v>0</v>
      </c>
      <c r="AJ193" s="237" t="b">
        <f t="shared" si="802"/>
        <v>0</v>
      </c>
      <c r="AK193" s="237" t="b">
        <f t="shared" si="803"/>
        <v>0</v>
      </c>
      <c r="AL193" s="237" t="b">
        <f t="shared" si="804"/>
        <v>0</v>
      </c>
      <c r="AM193" s="237" t="b">
        <f t="shared" si="805"/>
        <v>0</v>
      </c>
      <c r="AN193" s="237" t="b">
        <f t="shared" si="806"/>
        <v>0</v>
      </c>
      <c r="AO193" s="237" t="b">
        <f t="shared" si="807"/>
        <v>0</v>
      </c>
      <c r="AP193" s="237" t="b">
        <f t="shared" si="808"/>
        <v>0</v>
      </c>
      <c r="AQ193" s="237" t="b">
        <f t="shared" si="809"/>
        <v>0</v>
      </c>
      <c r="AR193" s="237" t="b">
        <f t="shared" si="810"/>
        <v>0</v>
      </c>
      <c r="AS193" s="237" t="b">
        <f t="shared" si="811"/>
        <v>0</v>
      </c>
      <c r="AT193" s="237" t="b">
        <f t="shared" si="812"/>
        <v>0</v>
      </c>
      <c r="AU193" s="237" t="b">
        <f t="shared" si="813"/>
        <v>0</v>
      </c>
      <c r="AV193" s="237" t="b">
        <f t="shared" si="814"/>
        <v>0</v>
      </c>
      <c r="AW193" s="237" t="b">
        <f t="shared" si="815"/>
        <v>0</v>
      </c>
      <c r="AX193" s="623" t="str">
        <f>IF(COUNTA(E193:F193:H193)&lt;3,"",(IF(AH193=TRUE,AH$3,IF(AI193=TRUE,AI$3,IF(AJ193=TRUE,AJ$3,IF(AK193=TRUE,AK$3,IF(AL193=TRUE,AL$3,IF(AM193=TRUE,AM$3,IF(AN193=TRUE,AN$3,IF(AO193=TRUE,AO$3,IF(AP193=TRUE,AP$3,IF(AQ193=TRUE,AQ$3,IF(AR193=TRUE,AR$3,IF(AS193=TRUE,AS$3,IF(AT193=TRUE,AT$3,IF(AU193=TRUE,AU$3,IF(AV193=TRUE,AV$3,IF(AW193=TRUE,AW$3,"Aucune"))))))))))))))))))</f>
        <v>Aucune</v>
      </c>
      <c r="AY193" s="580" t="b">
        <f>OR(U193=61,U193=62,U193=63,U193=51,U193=52,U193=53)</f>
        <v>0</v>
      </c>
      <c r="AZ193" s="288" t="b">
        <f>OR(U193=41,U193=42,U193=43,U193=31,U193=32,U193=33)</f>
        <v>0</v>
      </c>
      <c r="BA193" s="288" t="b">
        <f>OR(U193=21,U193=22,U193=23,U193=11,U193=12,U193=13)</f>
        <v>0</v>
      </c>
      <c r="BB193" s="179" t="str">
        <f>IF(COUNTA(E193:F193:H193)&lt;3,"",(IF(AY193=TRUE,$AY$3,IF(AZ193=TRUE,$AZ$3,IF(BA193=TRUE,$BA$3,"Aucune action requise")))))</f>
        <v>Aucune action requise</v>
      </c>
      <c r="BC193" s="288" t="b">
        <f>OR(U193=61,U193=51,U193=41,U193=31,U193=21)</f>
        <v>0</v>
      </c>
      <c r="BD193" s="288" t="b">
        <f>OR(U193=62,U193=52,U193=42,U193=32,U193=22,U193=63,U193=53)</f>
        <v>0</v>
      </c>
      <c r="BE193" s="288" t="b">
        <f>OR(U193=43,U193=33,U193=23,U193=34,U193=24)</f>
        <v>0</v>
      </c>
      <c r="BF193" s="288" t="b">
        <f>OR(U193=64,U193=54,U193=44)</f>
        <v>0</v>
      </c>
      <c r="BG193" s="179" t="str">
        <f>IF(COUNTA(E193:F193:H193)&lt;3,"",(IF(BC193=TRUE,$BC$3,IF(BD193=TRUE,$BD$3,IF(BE193=TRUE,$BE$3,IF(BF193=TRUE,$BF$3,"Aucun"))))))</f>
        <v>Aucun</v>
      </c>
      <c r="BH193" s="180">
        <f t="shared" si="823"/>
        <v>0</v>
      </c>
      <c r="BI193" s="180">
        <f>'ODD 17'!AX29</f>
        <v>0</v>
      </c>
      <c r="BJ193" s="73"/>
      <c r="BK193" s="314"/>
      <c r="BL193" s="680">
        <f>I193</f>
        <v>0</v>
      </c>
      <c r="BM193" s="681">
        <f>D193</f>
        <v>0</v>
      </c>
      <c r="BR193" s="234">
        <f>IF(K193=0,1,0)</f>
        <v>1</v>
      </c>
      <c r="BS193" s="234">
        <f t="shared" si="824"/>
        <v>0</v>
      </c>
      <c r="BT193" s="234">
        <f t="shared" si="824"/>
        <v>0</v>
      </c>
      <c r="BU193" s="234">
        <f t="shared" si="824"/>
        <v>0</v>
      </c>
      <c r="BV193" s="234">
        <f t="shared" si="824"/>
        <v>0</v>
      </c>
      <c r="BW193" s="234">
        <f t="shared" si="824"/>
        <v>0</v>
      </c>
      <c r="BX193" s="234">
        <f t="shared" si="824"/>
        <v>0</v>
      </c>
      <c r="BY193" s="234">
        <f t="shared" si="824"/>
        <v>0</v>
      </c>
    </row>
    <row r="194" spans="2:77" ht="24.95" customHeight="1" thickBot="1">
      <c r="B194" s="786" t="s">
        <v>422</v>
      </c>
      <c r="C194" s="787"/>
      <c r="D194" s="787"/>
      <c r="E194" s="787"/>
      <c r="F194" s="787"/>
      <c r="G194" s="787"/>
      <c r="H194" s="787"/>
      <c r="I194" s="787"/>
      <c r="J194" s="787"/>
      <c r="K194" s="787"/>
      <c r="L194" s="787"/>
      <c r="M194" s="787"/>
      <c r="N194" s="787"/>
      <c r="O194" s="787"/>
      <c r="P194" s="787"/>
      <c r="Q194" s="787"/>
      <c r="R194" s="787"/>
      <c r="S194" s="787"/>
      <c r="T194" s="787"/>
      <c r="U194" s="787"/>
      <c r="V194" s="787"/>
      <c r="W194" s="787"/>
      <c r="X194" s="787"/>
      <c r="Y194" s="787"/>
      <c r="Z194" s="787"/>
      <c r="AA194" s="787"/>
      <c r="AB194" s="787"/>
      <c r="AC194" s="787"/>
      <c r="AD194" s="787"/>
      <c r="AE194" s="787"/>
      <c r="AF194" s="787"/>
      <c r="AG194" s="787"/>
      <c r="AH194" s="787"/>
      <c r="AI194" s="787"/>
      <c r="AJ194" s="787"/>
      <c r="AK194" s="787"/>
      <c r="AL194" s="787"/>
      <c r="AM194" s="787"/>
      <c r="AN194" s="787"/>
      <c r="AO194" s="787"/>
      <c r="AP194" s="787"/>
      <c r="AQ194" s="787"/>
      <c r="AR194" s="787"/>
      <c r="AS194" s="787"/>
      <c r="AT194" s="787"/>
      <c r="AU194" s="787"/>
      <c r="AV194" s="787"/>
      <c r="AW194" s="787"/>
      <c r="AX194" s="787"/>
      <c r="AY194" s="787"/>
      <c r="AZ194" s="787"/>
      <c r="BA194" s="787"/>
      <c r="BB194" s="787"/>
      <c r="BC194" s="787"/>
      <c r="BD194" s="787"/>
      <c r="BE194" s="787"/>
      <c r="BF194" s="787"/>
      <c r="BG194" s="787"/>
      <c r="BH194" s="787"/>
      <c r="BI194" s="787"/>
      <c r="BJ194" s="787"/>
      <c r="BK194" s="787"/>
      <c r="BL194" s="787"/>
      <c r="BM194" s="788"/>
      <c r="BR194" s="234"/>
      <c r="BS194" s="234"/>
      <c r="BT194" s="234"/>
      <c r="BU194" s="234"/>
      <c r="BV194" s="234"/>
      <c r="BW194" s="234"/>
      <c r="BX194" s="234"/>
      <c r="BY194" s="234"/>
    </row>
    <row r="195" spans="2:77" ht="114" customHeight="1">
      <c r="B195" s="260" t="s">
        <v>423</v>
      </c>
      <c r="C195" s="194" t="s">
        <v>424</v>
      </c>
      <c r="D195" s="593">
        <f>'ODD 17'!D31</f>
        <v>0</v>
      </c>
      <c r="E195" s="170">
        <f>'ODD 17'!E31</f>
        <v>0</v>
      </c>
      <c r="F195" s="154">
        <f>'ODD 17'!F31</f>
        <v>0</v>
      </c>
      <c r="G195" s="154">
        <f>'ODD 17'!G31</f>
        <v>0</v>
      </c>
      <c r="H195" s="155">
        <f>'ODD 17'!H31</f>
        <v>0</v>
      </c>
      <c r="I195" s="155">
        <f>'ODD 17'!I31</f>
        <v>0</v>
      </c>
      <c r="J195" s="275">
        <f>S195</f>
        <v>0</v>
      </c>
      <c r="K195" s="276">
        <f>E195*10+F195</f>
        <v>0</v>
      </c>
      <c r="L195" s="276" t="b">
        <f>OR(K195=31)</f>
        <v>0</v>
      </c>
      <c r="M195" s="276" t="b">
        <f>OR(K195=21,K195=32)</f>
        <v>0</v>
      </c>
      <c r="N195" s="276" t="b">
        <f>OR(K195=22,K195=33)</f>
        <v>0</v>
      </c>
      <c r="O195" s="276" t="b">
        <f>OR(K195=11,K195=12)</f>
        <v>0</v>
      </c>
      <c r="P195" s="276" t="b">
        <f>OR(K195=23,K195=34)</f>
        <v>0</v>
      </c>
      <c r="Q195" s="276" t="b">
        <f>OR(K195=13,K195=14,K195=24)</f>
        <v>0</v>
      </c>
      <c r="R195" s="276" t="b">
        <f>OR(K195=1,K195=2,K195=3,K195=4)</f>
        <v>0</v>
      </c>
      <c r="S195" s="277">
        <f>IF(COUNTA(E195:F195)&lt;2,"",(IF(L195=TRUE,$L$3,IF(M195=TRUE,$M$3,IF(N195=TRUE,$N$3,IF(O195=TRUE,$O$3,IF(P195=TRUE,$P$3,IF(Q195=TRUE,$Q$3,IF(R195=TRUE,$R$3,0)))))))))</f>
        <v>0</v>
      </c>
      <c r="T195" s="278">
        <f>IF(COUNTA(E195:F195)&lt;2,"",(IF(L195=TRUE,6,IF(M195=TRUE,5,IF(N195=TRUE,4,IF(O195=TRUE,3,IF(P195=TRUE,2,IF(Q195=TRUE,1,IF(R195=TRUE,0,0)))))))))</f>
        <v>0</v>
      </c>
      <c r="U195" s="279">
        <f>T195*10+H195</f>
        <v>0</v>
      </c>
      <c r="V195" s="276" t="b">
        <f>OR(U195=61,U195=62,U195=63)</f>
        <v>0</v>
      </c>
      <c r="W195" s="276" t="b">
        <f>OR(U195=51,U195=52)</f>
        <v>0</v>
      </c>
      <c r="X195" s="276" t="b">
        <f>OR(U195=31,U195=41,U195=42,U195=53)</f>
        <v>0</v>
      </c>
      <c r="Y195" s="276" t="b">
        <f>OR(U195=21,U195=32)</f>
        <v>0</v>
      </c>
      <c r="Z195" s="633" t="b">
        <f>AND(V195=FALSE,W195=FALSE,X195=FALSE,Y195=FALSE)</f>
        <v>1</v>
      </c>
      <c r="AA195" s="638" t="str">
        <f>IF(COUNTA(E195:F195:H195)&lt;3,"",(IF(V195=TRUE,$V$3,IF(W195=TRUE,$W$3,IF(X195=TRUE,$X$3,IF(Y195=TRUE,$Y$3,"Non"))))))</f>
        <v>Non</v>
      </c>
      <c r="AB195" s="276" t="b">
        <f>OR(U195=61,U195=62,U195=51,U195=52)</f>
        <v>0</v>
      </c>
      <c r="AC195" s="276" t="b">
        <f>OR(U195=41,U195=42)</f>
        <v>0</v>
      </c>
      <c r="AD195" s="276" t="b">
        <f>OR(U195=31,U195=32,U195=63,U195=64,U195=53,U195=54,)</f>
        <v>0</v>
      </c>
      <c r="AE195" s="276" t="b">
        <f>OR(U195=21,U195=22,)</f>
        <v>0</v>
      </c>
      <c r="AF195" s="276" t="b">
        <f>OR(U195=11,U195=12,U195=13,U195=23,)</f>
        <v>0</v>
      </c>
      <c r="AG195" s="156" t="str">
        <f>IF(COUNTA(E195:F195:H195)&lt;3,"",(IF(AB195=TRUE,$AB$3,IF(AC195=TRUE,$AC$3,IF(AD195=TRUE,$AD$3,IF(AE195=TRUE,$AE$3,IF(AF195=TRUE,$AF$3,"Aucune")))))))</f>
        <v>Aucune</v>
      </c>
      <c r="AH195" s="276" t="b">
        <f t="shared" ref="AH195:AH196" si="825">OR($U195=61,$U195=62)</f>
        <v>0</v>
      </c>
      <c r="AI195" s="276" t="b">
        <f t="shared" ref="AI195:AI196" si="826">OR($U195=63)</f>
        <v>0</v>
      </c>
      <c r="AJ195" s="276" t="b">
        <f t="shared" ref="AJ195:AJ196" si="827">OR($U195=64)</f>
        <v>0</v>
      </c>
      <c r="AK195" s="276" t="b">
        <f t="shared" ref="AK195:AK196" si="828">OR($U195=51,$U195=52)</f>
        <v>0</v>
      </c>
      <c r="AL195" s="276" t="b">
        <f t="shared" ref="AL195:AL196" si="829">OR($U195=53)</f>
        <v>0</v>
      </c>
      <c r="AM195" s="276" t="b">
        <f t="shared" ref="AM195:AM196" si="830">OR($U195=54)</f>
        <v>0</v>
      </c>
      <c r="AN195" s="276" t="b">
        <f t="shared" ref="AN195:AN196" si="831">OR($U195=41)</f>
        <v>0</v>
      </c>
      <c r="AO195" s="276" t="b">
        <f t="shared" ref="AO195:AO196" si="832">OR($U195=42,$U195=43)</f>
        <v>0</v>
      </c>
      <c r="AP195" s="276" t="b">
        <f t="shared" ref="AP195:AP196" si="833">OR($U195=44)</f>
        <v>0</v>
      </c>
      <c r="AQ195" s="276" t="b">
        <f t="shared" ref="AQ195:AQ196" si="834">OR($U195=31)</f>
        <v>0</v>
      </c>
      <c r="AR195" s="276" t="b">
        <f t="shared" ref="AR195:AR196" si="835">OR($U195=32,$U195=33)</f>
        <v>0</v>
      </c>
      <c r="AS195" s="276" t="b">
        <f t="shared" ref="AS195:AS196" si="836">OR($U195=34)</f>
        <v>0</v>
      </c>
      <c r="AT195" s="276" t="b">
        <f t="shared" ref="AT195:AT196" si="837">OR($U195=22,$U195=23)</f>
        <v>0</v>
      </c>
      <c r="AU195" s="276" t="b">
        <f t="shared" ref="AU195:AU196" si="838">OR($U195=24)</f>
        <v>0</v>
      </c>
      <c r="AV195" s="276" t="b">
        <f t="shared" ref="AV195:AV196" si="839">OR($U195=12,$U195=13)</f>
        <v>0</v>
      </c>
      <c r="AW195" s="276" t="b">
        <f t="shared" ref="AW195:AW196" si="840">OR($U195=14)</f>
        <v>0</v>
      </c>
      <c r="AX195" s="622" t="str">
        <f>IF(COUNTA(E195:F195:H195)&lt;3,"",(IF(AH195=TRUE,AH$3,IF(AI195=TRUE,AI$3,IF(AJ195=TRUE,AJ$3,IF(AK195=TRUE,AK$3,IF(AL195=TRUE,AL$3,IF(AM195=TRUE,AM$3,IF(AN195=TRUE,AN$3,IF(AO195=TRUE,AO$3,IF(AP195=TRUE,AP$3,IF(AQ195=TRUE,AQ$3,IF(AR195=TRUE,AR$3,IF(AS195=TRUE,AS$3,IF(AT195=TRUE,AT$3,IF(AU195=TRUE,AU$3,IF(AV195=TRUE,AV$3,IF(AW195=TRUE,AW$3,"Aucune"))))))))))))))))))</f>
        <v>Aucune</v>
      </c>
      <c r="AY195" s="550" t="b">
        <f>OR(U195=61,U195=62,U195=63,U195=51,U195=52,U195=53)</f>
        <v>0</v>
      </c>
      <c r="AZ195" s="229" t="b">
        <f>OR(U195=41,U195=42,U195=43,U195=31,U195=32,U195=33)</f>
        <v>0</v>
      </c>
      <c r="BA195" s="229" t="b">
        <f>OR(U195=21,U195=22,U195=23,U195=11,U195=12,U195=13)</f>
        <v>0</v>
      </c>
      <c r="BB195" s="115" t="str">
        <f>IF(COUNTA(E195:F195:H195)&lt;3,"",(IF(AY195=TRUE,$AY$3,IF(AZ195=TRUE,$AZ$3,IF(BA195=TRUE,$BA$3,"Aucune action requise")))))</f>
        <v>Aucune action requise</v>
      </c>
      <c r="BC195" s="229" t="b">
        <f>OR(U195=61,U195=51,U195=41,U195=31,U195=21)</f>
        <v>0</v>
      </c>
      <c r="BD195" s="229" t="b">
        <f>OR(U195=62,U195=52,U195=42,U195=32,U195=22,U195=63,U195=53)</f>
        <v>0</v>
      </c>
      <c r="BE195" s="229" t="b">
        <f>OR(U195=43,U195=33,U195=23,U195=34,U195=24)</f>
        <v>0</v>
      </c>
      <c r="BF195" s="229" t="b">
        <f>OR(U195=64,U195=54,U195=44)</f>
        <v>0</v>
      </c>
      <c r="BG195" s="115" t="str">
        <f>IF(COUNTA(E195:F195:H195)&lt;3,"",(IF(BC195=TRUE,$BC$3,IF(BD195=TRUE,$BD$3,IF(BE195=TRUE,$BE$3,IF(BF195=TRUE,$BF$3,"Aucun"))))))</f>
        <v>Aucun</v>
      </c>
      <c r="BH195" s="116">
        <f t="shared" ref="BH195:BH196" si="841">G195</f>
        <v>0</v>
      </c>
      <c r="BI195" s="116">
        <f>'ODD 17'!AX31</f>
        <v>0</v>
      </c>
      <c r="BJ195" s="89"/>
      <c r="BK195" s="305"/>
      <c r="BL195" s="660">
        <f>I195</f>
        <v>0</v>
      </c>
      <c r="BM195" s="661">
        <f>D195</f>
        <v>0</v>
      </c>
      <c r="BR195" s="234">
        <f>IF(K195=0,1,0)</f>
        <v>1</v>
      </c>
      <c r="BS195" s="234">
        <f t="shared" ref="BS195:BY196" si="842">IF(L195=TRUE,1,0)</f>
        <v>0</v>
      </c>
      <c r="BT195" s="234">
        <f t="shared" si="842"/>
        <v>0</v>
      </c>
      <c r="BU195" s="234">
        <f t="shared" si="842"/>
        <v>0</v>
      </c>
      <c r="BV195" s="234">
        <f t="shared" si="842"/>
        <v>0</v>
      </c>
      <c r="BW195" s="234">
        <f t="shared" si="842"/>
        <v>0</v>
      </c>
      <c r="BX195" s="234">
        <f t="shared" si="842"/>
        <v>0</v>
      </c>
      <c r="BY195" s="234">
        <f t="shared" si="842"/>
        <v>0</v>
      </c>
    </row>
    <row r="196" spans="2:77" ht="114" customHeight="1" thickBot="1">
      <c r="B196" s="285" t="s">
        <v>425</v>
      </c>
      <c r="C196" s="167" t="s">
        <v>426</v>
      </c>
      <c r="D196" s="603">
        <f>'ODD 17'!D32</f>
        <v>0</v>
      </c>
      <c r="E196" s="188">
        <f>'ODD 17'!E32</f>
        <v>0</v>
      </c>
      <c r="F196" s="189">
        <f>'ODD 17'!F32</f>
        <v>0</v>
      </c>
      <c r="G196" s="189">
        <f>'ODD 17'!G32</f>
        <v>0</v>
      </c>
      <c r="H196" s="190">
        <f>'ODD 17'!H32</f>
        <v>0</v>
      </c>
      <c r="I196" s="190">
        <f>'ODD 17'!I32</f>
        <v>0</v>
      </c>
      <c r="J196" s="292">
        <f>S196</f>
        <v>0</v>
      </c>
      <c r="K196" s="293">
        <f>E196*10+F196</f>
        <v>0</v>
      </c>
      <c r="L196" s="293" t="b">
        <f>OR(K196=31)</f>
        <v>0</v>
      </c>
      <c r="M196" s="293" t="b">
        <f>OR(K196=21,K196=32)</f>
        <v>0</v>
      </c>
      <c r="N196" s="293" t="b">
        <f>OR(K196=22,K196=33)</f>
        <v>0</v>
      </c>
      <c r="O196" s="293" t="b">
        <f>OR(K196=11,K196=12)</f>
        <v>0</v>
      </c>
      <c r="P196" s="293" t="b">
        <f>OR(K196=23,K196=34)</f>
        <v>0</v>
      </c>
      <c r="Q196" s="293" t="b">
        <f>OR(K196=13,K196=14,K196=24)</f>
        <v>0</v>
      </c>
      <c r="R196" s="293" t="b">
        <f>OR(K196=1,K196=2,K196=3,K196=4)</f>
        <v>0</v>
      </c>
      <c r="S196" s="294">
        <f>IF(COUNTA(E196:F196)&lt;2,"",(IF(L196=TRUE,$L$3,IF(M196=TRUE,$M$3,IF(N196=TRUE,$N$3,IF(O196=TRUE,$O$3,IF(P196=TRUE,$P$3,IF(Q196=TRUE,$Q$3,IF(R196=TRUE,$R$3,0)))))))))</f>
        <v>0</v>
      </c>
      <c r="T196" s="295">
        <f>IF(COUNTA(E196:F196)&lt;2,"",(IF(L196=TRUE,6,IF(M196=TRUE,5,IF(N196=TRUE,4,IF(O196=TRUE,3,IF(P196=TRUE,2,IF(Q196=TRUE,1,IF(R196=TRUE,0,0)))))))))</f>
        <v>0</v>
      </c>
      <c r="U196" s="296">
        <f>T196*10+H196</f>
        <v>0</v>
      </c>
      <c r="V196" s="293" t="b">
        <f>OR(U196=61,U196=62,U196=63)</f>
        <v>0</v>
      </c>
      <c r="W196" s="293" t="b">
        <f>OR(U196=51,U196=52)</f>
        <v>0</v>
      </c>
      <c r="X196" s="293" t="b">
        <f>OR(U196=31,U196=41,U196=42,U196=53)</f>
        <v>0</v>
      </c>
      <c r="Y196" s="293" t="b">
        <f>OR(U196=21,U196=32)</f>
        <v>0</v>
      </c>
      <c r="Z196" s="651" t="b">
        <f>AND(V196=FALSE,W196=FALSE,X196=FALSE,Y196=FALSE)</f>
        <v>1</v>
      </c>
      <c r="AA196" s="652" t="str">
        <f>IF(COUNTA(E196:F196:H196)&lt;3,"",(IF(V196=TRUE,$V$3,IF(W196=TRUE,$W$3,IF(X196=TRUE,$X$3,IF(Y196=TRUE,$Y$3,"Non"))))))</f>
        <v>Non</v>
      </c>
      <c r="AB196" s="293" t="b">
        <f>OR(U196=61,U196=62,U196=51,U196=52)</f>
        <v>0</v>
      </c>
      <c r="AC196" s="293" t="b">
        <f>OR(U196=41,U196=42)</f>
        <v>0</v>
      </c>
      <c r="AD196" s="293" t="b">
        <f>OR(U196=31,U196=32,U196=63,U196=64,U196=53,U196=54,)</f>
        <v>0</v>
      </c>
      <c r="AE196" s="293" t="b">
        <f>OR(U196=21,U196=22,)</f>
        <v>0</v>
      </c>
      <c r="AF196" s="293" t="b">
        <f>OR(U196=11,U196=12,U196=13,U196=23,)</f>
        <v>0</v>
      </c>
      <c r="AG196" s="191" t="str">
        <f>IF(COUNTA(E196:F196:H196)&lt;3,"",(IF(AB196=TRUE,$AB$3,IF(AC196=TRUE,$AC$3,IF(AD196=TRUE,$AD$3,IF(AE196=TRUE,$AE$3,IF(AF196=TRUE,$AF$3,"Aucune")))))))</f>
        <v>Aucune</v>
      </c>
      <c r="AH196" s="293" t="b">
        <f t="shared" si="825"/>
        <v>0</v>
      </c>
      <c r="AI196" s="293" t="b">
        <f t="shared" si="826"/>
        <v>0</v>
      </c>
      <c r="AJ196" s="293" t="b">
        <f t="shared" si="827"/>
        <v>0</v>
      </c>
      <c r="AK196" s="293" t="b">
        <f t="shared" si="828"/>
        <v>0</v>
      </c>
      <c r="AL196" s="293" t="b">
        <f t="shared" si="829"/>
        <v>0</v>
      </c>
      <c r="AM196" s="293" t="b">
        <f t="shared" si="830"/>
        <v>0</v>
      </c>
      <c r="AN196" s="293" t="b">
        <f t="shared" si="831"/>
        <v>0</v>
      </c>
      <c r="AO196" s="293" t="b">
        <f t="shared" si="832"/>
        <v>0</v>
      </c>
      <c r="AP196" s="293" t="b">
        <f t="shared" si="833"/>
        <v>0</v>
      </c>
      <c r="AQ196" s="293" t="b">
        <f t="shared" si="834"/>
        <v>0</v>
      </c>
      <c r="AR196" s="293" t="b">
        <f t="shared" si="835"/>
        <v>0</v>
      </c>
      <c r="AS196" s="293" t="b">
        <f t="shared" si="836"/>
        <v>0</v>
      </c>
      <c r="AT196" s="293" t="b">
        <f t="shared" si="837"/>
        <v>0</v>
      </c>
      <c r="AU196" s="293" t="b">
        <f t="shared" si="838"/>
        <v>0</v>
      </c>
      <c r="AV196" s="293" t="b">
        <f t="shared" si="839"/>
        <v>0</v>
      </c>
      <c r="AW196" s="293" t="b">
        <f t="shared" si="840"/>
        <v>0</v>
      </c>
      <c r="AX196" s="707" t="str">
        <f>IF(COUNTA(E196:F196:H196)&lt;3,"",(IF(AH196=TRUE,AH$3,IF(AI196=TRUE,AI$3,IF(AJ196=TRUE,AJ$3,IF(AK196=TRUE,AK$3,IF(AL196=TRUE,AL$3,IF(AM196=TRUE,AM$3,IF(AN196=TRUE,AN$3,IF(AO196=TRUE,AO$3,IF(AP196=TRUE,AP$3,IF(AQ196=TRUE,AQ$3,IF(AR196=TRUE,AR$3,IF(AS196=TRUE,AS$3,IF(AT196=TRUE,AT$3,IF(AU196=TRUE,AU$3,IF(AV196=TRUE,AV$3,IF(AW196=TRUE,AW$3,"Aucune"))))))))))))))))))</f>
        <v>Aucune</v>
      </c>
      <c r="AY196" s="606" t="b">
        <f>OR(U196=61,U196=62,U196=63,U196=51,U196=52,U196=53)</f>
        <v>0</v>
      </c>
      <c r="AZ196" s="293" t="b">
        <f>OR(U196=41,U196=42,U196=43,U196=31,U196=32,U196=33)</f>
        <v>0</v>
      </c>
      <c r="BA196" s="293" t="b">
        <f>OR(U196=21,U196=22,U196=23,U196=11,U196=12,U196=13)</f>
        <v>0</v>
      </c>
      <c r="BB196" s="191" t="str">
        <f>IF(COUNTA(E196:F196:H196)&lt;3,"",(IF(AY196=TRUE,$AY$3,IF(AZ196=TRUE,$AZ$3,IF(BA196=TRUE,$BA$3,"Aucune action requise")))))</f>
        <v>Aucune action requise</v>
      </c>
      <c r="BC196" s="293" t="b">
        <f>OR(U196=61,U196=51,U196=41,U196=31,U196=21)</f>
        <v>0</v>
      </c>
      <c r="BD196" s="293" t="b">
        <f>OR(U196=62,U196=52,U196=42,U196=32,U196=22,U196=63,U196=53)</f>
        <v>0</v>
      </c>
      <c r="BE196" s="293" t="b">
        <f>OR(U196=43,U196=33,U196=23,U196=34,U196=24)</f>
        <v>0</v>
      </c>
      <c r="BF196" s="293" t="b">
        <f>OR(U196=64,U196=54,U196=44)</f>
        <v>0</v>
      </c>
      <c r="BG196" s="191" t="str">
        <f>IF(COUNTA(E196:F196:H196)&lt;3,"",(IF(BC196=TRUE,$BC$3,IF(BD196=TRUE,$BD$3,IF(BE196=TRUE,$BE$3,IF(BF196=TRUE,$BF$3,"Aucun"))))))</f>
        <v>Aucun</v>
      </c>
      <c r="BH196" s="192">
        <f t="shared" si="841"/>
        <v>0</v>
      </c>
      <c r="BI196" s="192">
        <f>'ODD 17'!AX32</f>
        <v>0</v>
      </c>
      <c r="BJ196" s="78"/>
      <c r="BK196" s="315"/>
      <c r="BL196" s="680">
        <f>I196</f>
        <v>0</v>
      </c>
      <c r="BM196" s="681">
        <f>D196</f>
        <v>0</v>
      </c>
      <c r="BR196" s="234">
        <f>IF(K196=0,1,0)</f>
        <v>1</v>
      </c>
      <c r="BS196" s="234">
        <f t="shared" si="842"/>
        <v>0</v>
      </c>
      <c r="BT196" s="234">
        <f t="shared" si="842"/>
        <v>0</v>
      </c>
      <c r="BU196" s="234">
        <f t="shared" si="842"/>
        <v>0</v>
      </c>
      <c r="BV196" s="234">
        <f t="shared" si="842"/>
        <v>0</v>
      </c>
      <c r="BW196" s="234">
        <f t="shared" si="842"/>
        <v>0</v>
      </c>
      <c r="BX196" s="234">
        <f t="shared" si="842"/>
        <v>0</v>
      </c>
      <c r="BY196" s="234">
        <f t="shared" si="842"/>
        <v>0</v>
      </c>
    </row>
  </sheetData>
  <sheetProtection sheet="1" objects="1" scenarios="1"/>
  <mergeCells count="31">
    <mergeCell ref="B35:BM35"/>
    <mergeCell ref="B84:BM84"/>
    <mergeCell ref="B71:BM71"/>
    <mergeCell ref="B65:BM65"/>
    <mergeCell ref="B56:BM56"/>
    <mergeCell ref="B46:BM46"/>
    <mergeCell ref="B133:BM133"/>
    <mergeCell ref="B127:BM127"/>
    <mergeCell ref="B115:BM115"/>
    <mergeCell ref="B104:BM104"/>
    <mergeCell ref="B93:BM93"/>
    <mergeCell ref="B180:BM180"/>
    <mergeCell ref="B176:BM176"/>
    <mergeCell ref="B170:BM170"/>
    <mergeCell ref="B157:BM157"/>
    <mergeCell ref="B144:BM144"/>
    <mergeCell ref="B194:BM194"/>
    <mergeCell ref="B191:BM191"/>
    <mergeCell ref="B187:BM187"/>
    <mergeCell ref="B186:BM186"/>
    <mergeCell ref="B182:BM182"/>
    <mergeCell ref="B21:BM21"/>
    <mergeCell ref="B12:BM12"/>
    <mergeCell ref="B4:BM4"/>
    <mergeCell ref="BL2:BM2"/>
    <mergeCell ref="B2:C3"/>
    <mergeCell ref="D2:E2"/>
    <mergeCell ref="F2:G2"/>
    <mergeCell ref="H2:I2"/>
    <mergeCell ref="BH2:BK2"/>
    <mergeCell ref="AA2:AX2"/>
  </mergeCells>
  <conditionalFormatting sqref="I16:I20 I22:I34 I36:I45 I47:I55 I57:I64 I66:I70 I72:I83 I85:I92 I94:I103 I105:I114 I116:I118">
    <cfRule type="expression" dxfId="3582" priority="5455" stopIfTrue="1">
      <formula>ISTEXT(I16)</formula>
    </cfRule>
    <cfRule type="expression" dxfId="3581" priority="5456">
      <formula>FIND("Agir",J16)</formula>
    </cfRule>
    <cfRule type="expression" dxfId="3580" priority="5457">
      <formula>FIND("Réagir",J16)</formula>
    </cfRule>
  </conditionalFormatting>
  <conditionalFormatting sqref="I13 I3:J3 BB3 AX3 AG3:AN3 AA3 I14:J20 BB13:BB20 AA13:AA20 AA5:AA11 BB5:BB11 I5:J11 AA22:AA34 BB22:BB34 I22:J34 BG22:BM34 I36:J45 BB36:BB45 AA36:AA45 BG36:BM45 I47:J55 BB47:BB55 AA47:AA55 BG47:BM55 I57:J64 BB57:BB64 AA57:AA64 BG57:BM64 I66:J70 BB66:BB70 AA66:AA70 BG66:BM70 AA72:AA83 BB72:BB83 I72:J83 BG72:BM83 I85:J92 BB85:BB92 AA85:AA92 BG85:BM92 I94:J103 BB94:BB103 AA94:AA103 BG94:BM103 BB105:BB114 I105:J114 AA105:AA114 BG105:BM114 AA116:AA126 BB116:BB126 I116:J126 BG116:BM126 I128:J132 BB128:BB132 AA128:AA132 BG128:BM132 AA134:AA143 BB134:BB143 I134:J143 BG134:BM143 AA145:AA156 BB145:BB156 I145:J156 BG145:BM156 I158:J169 AA158:AA169 BB158:BB169 BG158:BM169 BB195:BB196 AA195:AA196 BG195:BM196 BG3:BM3 BH1:BH2 AA192:AA193 BB192:BB193 I192:J193 I195:J196 BB188:BB190 AA188:AA190 BG188:BM190 BG192:BM193 BB183:BB185 I183:J185 BG183:BM185 I188:J190 I181:J181 BB181 AG181 AA181 AA183:AA185 BB177:BB179 I177:J179 BG177:BM179 BG181:BM181 BG171:BM175 I171:J175 BB171:BB175 AA171:AA175 AA177:AA179 BG13:BM20 BG5:BM11 AG5:AG11 AX5:AX11 AG13:AG20 AG22:AG34 AG36:AG45 AG47:AG55 AG57:AG64 AG66:AG70 AG72:AG83 AG85:AG92 AG94:AG103 AG105:AG114 AG116:AG126 AG128:AG132 AG134:AG143 AG145:AG156 AG158:AG169 AG171:AG175 AG177:AG179 AG183:AG185 AG188:AG190 AG192:AG193 AG195:AG196">
    <cfRule type="containsText" dxfId="3579" priority="5452" stopIfTrue="1" operator="containsText" text="Première">
      <formula>NOT(ISERROR(SEARCH("Première",I1)))</formula>
    </cfRule>
    <cfRule type="containsText" dxfId="3578" priority="5453" stopIfTrue="1" operator="containsText" text="Seconde">
      <formula>NOT(ISERROR(SEARCH("Seconde",I1)))</formula>
    </cfRule>
    <cfRule type="containsText" dxfId="3577" priority="5454" stopIfTrue="1" operator="containsText" text="Terme">
      <formula>NOT(ISERROR(SEARCH("Terme",I1)))</formula>
    </cfRule>
  </conditionalFormatting>
  <conditionalFormatting sqref="F16:F20 F22:F34 F36:F45 F47:F55 F57:F64 F66:F70 F72:F83 F85:F92 F94:F103 F105:F114 F116:F118">
    <cfRule type="expression" dxfId="3576" priority="5450" stopIfTrue="1">
      <formula>ISTEXT(F16)</formula>
    </cfRule>
    <cfRule type="expression" dxfId="3575" priority="5451">
      <formula>FIND("Conforter",I16)</formula>
    </cfRule>
  </conditionalFormatting>
  <conditionalFormatting sqref="G16:G20 G22:G34 G36:G45 G47:G55 G57:G64 G66:G70 G72:G83 G85:G92 G94:G103 G105:G114 G116:G118">
    <cfRule type="expression" dxfId="3574" priority="5447" stopIfTrue="1">
      <formula>ISTEXT(G16)</formula>
    </cfRule>
    <cfRule type="expression" dxfId="3573" priority="5448">
      <formula>FIND("Agir",I16)</formula>
    </cfRule>
    <cfRule type="expression" dxfId="3572" priority="5449">
      <formula>FIND("Réagir",I16)</formula>
    </cfRule>
  </conditionalFormatting>
  <conditionalFormatting sqref="G16:H20 G22:H34 G36:H45 G47:H55 G57:H64 G66:H70 G72:H83 G85:H92 G94:H103 G105:H114 G116:H118">
    <cfRule type="expression" dxfId="3571" priority="5445" stopIfTrue="1">
      <formula>ISTEXT(G16)</formula>
    </cfRule>
    <cfRule type="expression" dxfId="3570" priority="5446">
      <formula>FIND("Conforter",J16)</formula>
    </cfRule>
  </conditionalFormatting>
  <conditionalFormatting sqref="J14:J20 J6:J11 J22:J34 J36:J45 J47:J55 J57:J64 J66:J70 J72:J83 J85:J92 J94:J103 J105:J114 J116:J126 J128:J132 J134:J143 J145:J156 J158:J169 J195:J196 J192:J193 J188:J190 J183:J185 J181 J171:J175 J177:J179">
    <cfRule type="containsText" dxfId="3569" priority="5444" stopIfTrue="1" operator="containsText" text="Non">
      <formula>NOT(ISERROR(SEARCH("Non",J6)))</formula>
    </cfRule>
  </conditionalFormatting>
  <conditionalFormatting sqref="I18">
    <cfRule type="expression" dxfId="3568" priority="5441" stopIfTrue="1">
      <formula>ISTEXT(I18)</formula>
    </cfRule>
    <cfRule type="expression" dxfId="3567" priority="5442">
      <formula>FIND("Agir",J18)</formula>
    </cfRule>
    <cfRule type="expression" dxfId="3566" priority="5443">
      <formula>FIND("Réagir",J18)</formula>
    </cfRule>
  </conditionalFormatting>
  <conditionalFormatting sqref="G18:H18">
    <cfRule type="expression" dxfId="3565" priority="5439" stopIfTrue="1">
      <formula>ISTEXT(G18)</formula>
    </cfRule>
    <cfRule type="expression" dxfId="3564" priority="5440">
      <formula>FIND("Conforter",J18)</formula>
    </cfRule>
  </conditionalFormatting>
  <conditionalFormatting sqref="I19">
    <cfRule type="expression" dxfId="3563" priority="5436" stopIfTrue="1">
      <formula>ISTEXT(I19)</formula>
    </cfRule>
    <cfRule type="expression" dxfId="3562" priority="5437">
      <formula>FIND("Agir",J19)</formula>
    </cfRule>
    <cfRule type="expression" dxfId="3561" priority="5438">
      <formula>FIND("Réagir",J19)</formula>
    </cfRule>
  </conditionalFormatting>
  <conditionalFormatting sqref="G19:H19">
    <cfRule type="expression" dxfId="3560" priority="5434" stopIfTrue="1">
      <formula>ISTEXT(G19)</formula>
    </cfRule>
    <cfRule type="expression" dxfId="3559" priority="5435">
      <formula>FIND("Conforter",J19)</formula>
    </cfRule>
  </conditionalFormatting>
  <conditionalFormatting sqref="I20 I22:I34 I36:I45 I47:I55 I57:I64 I66:I70 I72:I83 I85:I92 I94:I103 I105:I114">
    <cfRule type="expression" dxfId="3558" priority="5431" stopIfTrue="1">
      <formula>ISTEXT(I20)</formula>
    </cfRule>
    <cfRule type="expression" dxfId="3557" priority="5432">
      <formula>FIND("Agir",J20)</formula>
    </cfRule>
    <cfRule type="expression" dxfId="3556" priority="5433">
      <formula>FIND("Réagir",J20)</formula>
    </cfRule>
  </conditionalFormatting>
  <conditionalFormatting sqref="G20:H20 G22:H34 G36:H45 G47:H55 G57:H64 G66:H70 G72:H83 G85:H92 G94:H103 G105:H114">
    <cfRule type="expression" dxfId="3555" priority="5429" stopIfTrue="1">
      <formula>ISTEXT(G20)</formula>
    </cfRule>
    <cfRule type="expression" dxfId="3554" priority="5430">
      <formula>FIND("Conforter",J20)</formula>
    </cfRule>
  </conditionalFormatting>
  <conditionalFormatting sqref="I116">
    <cfRule type="expression" dxfId="3553" priority="5426" stopIfTrue="1">
      <formula>ISTEXT(I116)</formula>
    </cfRule>
    <cfRule type="expression" dxfId="3552" priority="5427">
      <formula>FIND("Agir",J116)</formula>
    </cfRule>
    <cfRule type="expression" dxfId="3551" priority="5428">
      <formula>FIND("Réagir",J116)</formula>
    </cfRule>
  </conditionalFormatting>
  <conditionalFormatting sqref="G116:H116">
    <cfRule type="expression" dxfId="3550" priority="5424" stopIfTrue="1">
      <formula>ISTEXT(G116)</formula>
    </cfRule>
    <cfRule type="expression" dxfId="3549" priority="5425">
      <formula>FIND("Conforter",J116)</formula>
    </cfRule>
  </conditionalFormatting>
  <conditionalFormatting sqref="I117">
    <cfRule type="expression" dxfId="3548" priority="5421" stopIfTrue="1">
      <formula>ISTEXT(I117)</formula>
    </cfRule>
    <cfRule type="expression" dxfId="3547" priority="5422">
      <formula>FIND("Agir",J117)</formula>
    </cfRule>
    <cfRule type="expression" dxfId="3546" priority="5423">
      <formula>FIND("Réagir",J117)</formula>
    </cfRule>
  </conditionalFormatting>
  <conditionalFormatting sqref="G117:H117">
    <cfRule type="expression" dxfId="3545" priority="5419" stopIfTrue="1">
      <formula>ISTEXT(G117)</formula>
    </cfRule>
    <cfRule type="expression" dxfId="3544" priority="5420">
      <formula>FIND("Conforter",J117)</formula>
    </cfRule>
  </conditionalFormatting>
  <conditionalFormatting sqref="I118">
    <cfRule type="expression" dxfId="3543" priority="5416" stopIfTrue="1">
      <formula>ISTEXT(I118)</formula>
    </cfRule>
    <cfRule type="expression" dxfId="3542" priority="5417">
      <formula>FIND("Agir",J118)</formula>
    </cfRule>
    <cfRule type="expression" dxfId="3541" priority="5418">
      <formula>FIND("Réagir",J118)</formula>
    </cfRule>
  </conditionalFormatting>
  <conditionalFormatting sqref="G118:H118">
    <cfRule type="expression" dxfId="3540" priority="5414" stopIfTrue="1">
      <formula>ISTEXT(G118)</formula>
    </cfRule>
    <cfRule type="expression" dxfId="3539" priority="5415">
      <formula>FIND("Conforter",J118)</formula>
    </cfRule>
  </conditionalFormatting>
  <conditionalFormatting sqref="I17">
    <cfRule type="expression" dxfId="3538" priority="5411" stopIfTrue="1">
      <formula>ISTEXT(I17)</formula>
    </cfRule>
    <cfRule type="expression" dxfId="3537" priority="5412">
      <formula>FIND("Agir",J17)</formula>
    </cfRule>
    <cfRule type="expression" dxfId="3536" priority="5413">
      <formula>FIND("Réagir",J17)</formula>
    </cfRule>
  </conditionalFormatting>
  <conditionalFormatting sqref="J13:J20 J5:J11 J22:J34 J36:J45 J47:J55 J57:J64 J66:J70 J72:J83 J85:J92 J94:J103 J105:J114 J116:J126 J128:J132 J134:J143 J145:J156 J158:J169 J195:J196 J192:J193 J188:J190 J183:J185 J181 J171:J175 J177:J179">
    <cfRule type="containsText" dxfId="3535" priority="5404" operator="containsText" text="Intervention prioritaire">
      <formula>NOT(ISERROR(SEARCH("Intervention prioritaire",J5)))</formula>
    </cfRule>
    <cfRule type="containsText" dxfId="3534" priority="5405" stopIfTrue="1" operator="containsText" text="Non pertinent">
      <formula>NOT(ISERROR(SEARCH("Non pertinent",J5)))</formula>
    </cfRule>
    <cfRule type="containsText" dxfId="3533" priority="5406" stopIfTrue="1" operator="containsText" text="consolidation">
      <formula>NOT(ISERROR(SEARCH("consolidation",J5)))</formula>
    </cfRule>
    <cfRule type="containsText" dxfId="3532" priority="5407" stopIfTrue="1" operator="containsText" text="Non Prioritaire">
      <formula>NOT(ISERROR(SEARCH("Non Prioritaire",J5)))</formula>
    </cfRule>
    <cfRule type="containsText" dxfId="3531" priority="5408" stopIfTrue="1" operator="containsText" text="Urgent">
      <formula>NOT(ISERROR(SEARCH("Urgent",J5)))</formula>
    </cfRule>
    <cfRule type="containsText" dxfId="3530" priority="5409" stopIfTrue="1" operator="containsText" text="moyen">
      <formula>NOT(ISERROR(SEARCH("moyen",J5)))</formula>
    </cfRule>
    <cfRule type="containsText" dxfId="3529" priority="5410" stopIfTrue="1" operator="containsText" text="long">
      <formula>NOT(ISERROR(SEARCH("long",J5)))</formula>
    </cfRule>
  </conditionalFormatting>
  <conditionalFormatting sqref="D16:D20 D22:D34 D36:D45 D47:D55 D57:D64 D66:D70 D72:D83 D85:D92 D94:D103 D105:D114 D116:D118">
    <cfRule type="expression" dxfId="3528" priority="5401" stopIfTrue="1">
      <formula>ISTEXT(D16)</formula>
    </cfRule>
    <cfRule type="expression" dxfId="3527" priority="5402">
      <formula>FIND("Agir",E16)</formula>
    </cfRule>
    <cfRule type="expression" dxfId="3526" priority="5403">
      <formula>FIND("Réagir",E16)</formula>
    </cfRule>
  </conditionalFormatting>
  <conditionalFormatting sqref="D17:D20 D22:D34 D36:D45 D47:D55 D57:D64 D66:D70 D72:D83 D85:D92 D94:D103 D105:D114 D116:D118">
    <cfRule type="expression" dxfId="3525" priority="5399" stopIfTrue="1">
      <formula>ISTEXT(D17)</formula>
    </cfRule>
    <cfRule type="expression" dxfId="3524" priority="5400">
      <formula>FIND("Conforter",F17)</formula>
    </cfRule>
  </conditionalFormatting>
  <conditionalFormatting sqref="D16">
    <cfRule type="expression" dxfId="3523" priority="5397" stopIfTrue="1">
      <formula>ISTEXT(D16)</formula>
    </cfRule>
    <cfRule type="expression" dxfId="3522" priority="5398">
      <formula>FIND("Conforter",F16)</formula>
    </cfRule>
  </conditionalFormatting>
  <conditionalFormatting sqref="D18">
    <cfRule type="expression" dxfId="3521" priority="5395" stopIfTrue="1">
      <formula>ISTEXT(D18)</formula>
    </cfRule>
    <cfRule type="expression" dxfId="3520" priority="5396">
      <formula>FIND("Conforter",F18)</formula>
    </cfRule>
  </conditionalFormatting>
  <conditionalFormatting sqref="D19">
    <cfRule type="expression" dxfId="3519" priority="5393" stopIfTrue="1">
      <formula>ISTEXT(D19)</formula>
    </cfRule>
    <cfRule type="expression" dxfId="3518" priority="5394">
      <formula>FIND("Conforter",F19)</formula>
    </cfRule>
  </conditionalFormatting>
  <conditionalFormatting sqref="D20 D22:D34 D36:D45 D47:D55 D57:D64 D66:D70 D72:D83 D85:D92 D94:D103 D105:D114">
    <cfRule type="expression" dxfId="3517" priority="5391" stopIfTrue="1">
      <formula>ISTEXT(D20)</formula>
    </cfRule>
    <cfRule type="expression" dxfId="3516" priority="5392">
      <formula>FIND("Conforter",F20)</formula>
    </cfRule>
  </conditionalFormatting>
  <conditionalFormatting sqref="D116">
    <cfRule type="expression" dxfId="3515" priority="5389" stopIfTrue="1">
      <formula>ISTEXT(D116)</formula>
    </cfRule>
    <cfRule type="expression" dxfId="3514" priority="5390">
      <formula>FIND("Conforter",F116)</formula>
    </cfRule>
  </conditionalFormatting>
  <conditionalFormatting sqref="D117">
    <cfRule type="expression" dxfId="3513" priority="5387" stopIfTrue="1">
      <formula>ISTEXT(D117)</formula>
    </cfRule>
    <cfRule type="expression" dxfId="3512" priority="5388">
      <formula>FIND("Conforter",F117)</formula>
    </cfRule>
  </conditionalFormatting>
  <conditionalFormatting sqref="D118">
    <cfRule type="expression" dxfId="3511" priority="5385" stopIfTrue="1">
      <formula>ISTEXT(D118)</formula>
    </cfRule>
    <cfRule type="expression" dxfId="3510" priority="5386">
      <formula>FIND("Conforter",F118)</formula>
    </cfRule>
  </conditionalFormatting>
  <conditionalFormatting sqref="H16:H20 H22:H34 H36:H45 H47:H55 H57:H64 H66:H70 H72:H83 H85:H92 H94:H103 H105:H114 H116:H118">
    <cfRule type="expression" dxfId="3509" priority="5382" stopIfTrue="1">
      <formula>ISTEXT(H16)</formula>
    </cfRule>
    <cfRule type="expression" dxfId="3508" priority="5383">
      <formula>FIND("Agir",J16)</formula>
    </cfRule>
    <cfRule type="expression" dxfId="3507" priority="5384">
      <formula>FIND("Réagir",J16)</formula>
    </cfRule>
  </conditionalFormatting>
  <conditionalFormatting sqref="BG13:BG20 BB13:BB20 BB5:BB11 BG5:BG11 BI22:BM34 BB22:BB34 BG22:BG34 BI36:BM45 BG36:BG45 BB36:BB45 BI47:BM55 BG47:BG55 BB47:BB55 BI57:BM64 BG57:BG64 BB57:BB64 BG66:BG70 BB66:BB70 BI66:BM70 BI72:BM83 BB72:BB83 BG72:BG83 BI85:BM92 BG85:BG92 BB85:BB92 BI94:BM103 BG94:BG103 BB94:BB103 BI105:BM114 BB105:BB114 BG105:BG114 BI116:BM126 BB116:BB126 BG116:BG126 BG128:BG132 BB128:BB132 BI128:BM132 BI134:BM143 BB134:BB143 BG134:BG143 BI145:BM156 BB145:BB156 BG145:BG156 BI158:BM169 BB158:BB169 BG158:BG169 BG195:BG196 BB195:BB196 BB192:BB193 BG192:BG193 BI192:BM193 BI195:BM196 BG188:BG190 BB188:BB190 BB183:BB185 BG183:BG185 BI183:BM185 BI188:BM190 BI181:BM181 BG181 BB181 BB177:BB179 BG177:BG179 BI177:BM179 AG181 BI171:BM175 BG171:BG175 BB171:BB175 BI13:BM20 BI5:BM11 AG5:AG11 AX5:AX11 AG13:AG20 AG22:AG34 AG36:AG45 AG47:AG55 AG57:AG64 AG66:AG70 AG72:AG83 AG85:AG92 AG94:AG103 AG105:AG114 AG116:AG126 AG128:AG132 AG134:AG143 AG145:AG156 AG158:AG169 AG171:AG175 AG177:AG179 AG183:AG185 AG188:AG190 AG192:AG193 AG195:AG196">
    <cfRule type="expression" dxfId="3506" priority="5379" stopIfTrue="1">
      <formula>ISTEXT(AG5)</formula>
    </cfRule>
    <cfRule type="expression" dxfId="3505" priority="5380">
      <formula>FIND("Agir",#REF!)</formula>
    </cfRule>
    <cfRule type="expression" dxfId="3504" priority="5381">
      <formula>FIND("Réagir",#REF!)</formula>
    </cfRule>
  </conditionalFormatting>
  <conditionalFormatting sqref="BG13:BG20 BB13:BB20 BB5:BB11 BG5:BG11 BB22:BB34 BG22:BG34 BG36:BG45 BB36:BB45 BG47:BG55 BB47:BB55 BG57:BG64 BB57:BB64 BG66:BG70 BB66:BB70 BB72:BB83 BG72:BG83 BG85:BG92 BB85:BB92 BG94:BG103 BB94:BB103 BB105:BB114 BG105:BG114 BB116:BB126 BG116:BG126 BG128:BG132 BB128:BB132 BB134:BB143 BG134:BG143 BB145:BB156 BG145:BG156 BB158:BB169 BG158:BG169 BB195:BB196 BB192:BB193 BG192:BG193 BG195:BG196 BB188:BB190 BG183:BG185 BG188:BG190 BG181 BB181 BB183:BB185 BG177:BG179 BG171:BG175 BB171:BB175 BB177:BB179 AX5:AX11">
    <cfRule type="expression" dxfId="3503" priority="5376" stopIfTrue="1">
      <formula>ISTEXT(AX5)</formula>
    </cfRule>
    <cfRule type="expression" dxfId="3502" priority="5377">
      <formula>FIND("Agir",#REF!)</formula>
    </cfRule>
    <cfRule type="expression" dxfId="3501" priority="5378">
      <formula>FIND("Réagir",#REF!)</formula>
    </cfRule>
  </conditionalFormatting>
  <conditionalFormatting sqref="H16">
    <cfRule type="expression" dxfId="3500" priority="5374" stopIfTrue="1">
      <formula>ISTEXT(H16)</formula>
    </cfRule>
    <cfRule type="expression" dxfId="3499" priority="5375">
      <formula>FIND("Conforter",J16)</formula>
    </cfRule>
  </conditionalFormatting>
  <conditionalFormatting sqref="BB16:BB20 BB22:BB34 BB36:BB45 BB47:BB55 BB57:BB64 BB66:BB70 BB72:BB83 BB85:BB92 BB94:BB103 BB105:BB114 BB116:BB118">
    <cfRule type="expression" dxfId="3498" priority="5371" stopIfTrue="1">
      <formula>ISTEXT(BB16)</formula>
    </cfRule>
    <cfRule type="expression" dxfId="3497" priority="5372">
      <formula>FIND("Agir",BG16)</formula>
    </cfRule>
    <cfRule type="expression" dxfId="3496" priority="5373">
      <formula>FIND("Réagir",BG16)</formula>
    </cfRule>
  </conditionalFormatting>
  <conditionalFormatting sqref="BB18">
    <cfRule type="expression" dxfId="3495" priority="5368" stopIfTrue="1">
      <formula>ISTEXT(BB18)</formula>
    </cfRule>
    <cfRule type="expression" dxfId="3494" priority="5369">
      <formula>FIND("Agir",BG18)</formula>
    </cfRule>
    <cfRule type="expression" dxfId="3493" priority="5370">
      <formula>FIND("Réagir",BG18)</formula>
    </cfRule>
  </conditionalFormatting>
  <conditionalFormatting sqref="BB19">
    <cfRule type="expression" dxfId="3492" priority="5365" stopIfTrue="1">
      <formula>ISTEXT(BB19)</formula>
    </cfRule>
    <cfRule type="expression" dxfId="3491" priority="5366">
      <formula>FIND("Agir",BG19)</formula>
    </cfRule>
    <cfRule type="expression" dxfId="3490" priority="5367">
      <formula>FIND("Réagir",BG19)</formula>
    </cfRule>
  </conditionalFormatting>
  <conditionalFormatting sqref="BB20 BB22:BB34 BB36:BB45 BB47:BB55 BB57:BB64 BB66:BB70 BB72:BB83 BB85:BB92 BB94:BB103 BB105:BB114">
    <cfRule type="expression" dxfId="3489" priority="5362" stopIfTrue="1">
      <formula>ISTEXT(BB20)</formula>
    </cfRule>
    <cfRule type="expression" dxfId="3488" priority="5363">
      <formula>FIND("Agir",BG20)</formula>
    </cfRule>
    <cfRule type="expression" dxfId="3487" priority="5364">
      <formula>FIND("Réagir",BG20)</formula>
    </cfRule>
  </conditionalFormatting>
  <conditionalFormatting sqref="BB116">
    <cfRule type="expression" dxfId="3486" priority="5359" stopIfTrue="1">
      <formula>ISTEXT(BB116)</formula>
    </cfRule>
    <cfRule type="expression" dxfId="3485" priority="5360">
      <formula>FIND("Agir",BG116)</formula>
    </cfRule>
    <cfRule type="expression" dxfId="3484" priority="5361">
      <formula>FIND("Réagir",BG116)</formula>
    </cfRule>
  </conditionalFormatting>
  <conditionalFormatting sqref="BB117">
    <cfRule type="expression" dxfId="3483" priority="5356" stopIfTrue="1">
      <formula>ISTEXT(BB117)</formula>
    </cfRule>
    <cfRule type="expression" dxfId="3482" priority="5357">
      <formula>FIND("Agir",BG117)</formula>
    </cfRule>
    <cfRule type="expression" dxfId="3481" priority="5358">
      <formula>FIND("Réagir",BG117)</formula>
    </cfRule>
  </conditionalFormatting>
  <conditionalFormatting sqref="BB118">
    <cfRule type="expression" dxfId="3480" priority="5353" stopIfTrue="1">
      <formula>ISTEXT(BB118)</formula>
    </cfRule>
    <cfRule type="expression" dxfId="3479" priority="5354">
      <formula>FIND("Agir",BG118)</formula>
    </cfRule>
    <cfRule type="expression" dxfId="3478" priority="5355">
      <formula>FIND("Réagir",BG118)</formula>
    </cfRule>
  </conditionalFormatting>
  <conditionalFormatting sqref="BB17">
    <cfRule type="expression" dxfId="3477" priority="5350" stopIfTrue="1">
      <formula>ISTEXT(BB17)</formula>
    </cfRule>
    <cfRule type="expression" dxfId="3476" priority="5351">
      <formula>FIND("Agir",BG17)</formula>
    </cfRule>
    <cfRule type="expression" dxfId="3475" priority="5352">
      <formula>FIND("Réagir",BG17)</formula>
    </cfRule>
  </conditionalFormatting>
  <conditionalFormatting sqref="AA16:AA20 AA116:AA118 AA22:AA34 AA36:AA45 AA47:AA55 AA57:AA64 AA66:AA70 AA72:AA83 AA85:AA92 AA94:AA103 AA105:AA114 AA128:AA132 AA134:AA143 AA145:AA156 AA158:AA169 AA195:AA196 AA192:AA193 AA188:AA190 AA183:AA185 AA181 AA177:AA179 AA171:AA175">
    <cfRule type="expression" dxfId="3474" priority="5347" stopIfTrue="1">
      <formula>ISTEXT(AA16)</formula>
    </cfRule>
    <cfRule type="expression" dxfId="3473" priority="5348">
      <formula>FIND("Agir",BG16)</formula>
    </cfRule>
    <cfRule type="expression" dxfId="3472" priority="5349">
      <formula>FIND("Réagir",BG16)</formula>
    </cfRule>
  </conditionalFormatting>
  <conditionalFormatting sqref="BG13:BH20 BG5:BH11 BG22:BH34 BG36:BH45 BG47:BH55 BG57:BH64 BG66:BH70 BG72:BH83 BG85:BH92 BG94:BH103 BG105:BH114 BG116:BH126 BG128:BH132 BG134:BH143 BG145:BH156 BG158:BH169 BG195:BH196 BG188:BH190 BG192:BH193 BG183:BH185 AG181 BG177:BH179 BG181:BH181 BG171:BH175 AG5:AG11 AG13:AG20 AG22:AG34 AG36:AG45 AG47:AG55 AG57:AG64 AG66:AG70 AG72:AG83 AG85:AG92 AG94:AG103 AG105:AG114 AG116:AG126 AG128:AG132 AG134:AG143 AG145:AG156 AG158:AG169 AG171:AG175 AG177:AG179 AG183:AG185 AG188:AG190 AG192:AG193 AG195:AG196">
    <cfRule type="expression" dxfId="3471" priority="5338" stopIfTrue="1">
      <formula>ISTEXT(AG5)</formula>
    </cfRule>
    <cfRule type="expression" dxfId="3470" priority="5339">
      <formula>FIND("Agir",#REF!)</formula>
    </cfRule>
    <cfRule type="expression" dxfId="3469" priority="5340">
      <formula>FIND("Réagir",#REF!)</formula>
    </cfRule>
  </conditionalFormatting>
  <conditionalFormatting sqref="A1">
    <cfRule type="expression" dxfId="3468" priority="5329" stopIfTrue="1">
      <formula>ISTEXT(A1)</formula>
    </cfRule>
    <cfRule type="expression" dxfId="3467" priority="5330">
      <formula>FIND("Agir",B1)</formula>
    </cfRule>
    <cfRule type="expression" dxfId="3466" priority="5331">
      <formula>FIND("Réagir",B1)</formula>
    </cfRule>
  </conditionalFormatting>
  <conditionalFormatting sqref="A1">
    <cfRule type="expression" dxfId="3465" priority="5326" stopIfTrue="1">
      <formula>ISTEXT(A1)</formula>
    </cfRule>
    <cfRule type="expression" dxfId="3464" priority="5327">
      <formula>FIND("Agir",B1)</formula>
    </cfRule>
    <cfRule type="expression" dxfId="3463" priority="5328">
      <formula>FIND("Réagir",B1)</formula>
    </cfRule>
  </conditionalFormatting>
  <conditionalFormatting sqref="A1">
    <cfRule type="expression" dxfId="3462" priority="5323" stopIfTrue="1">
      <formula>ISTEXT(A1)</formula>
    </cfRule>
    <cfRule type="expression" dxfId="3461" priority="5324">
      <formula>FIND("Agir",B1)</formula>
    </cfRule>
    <cfRule type="expression" dxfId="3460" priority="5325">
      <formula>FIND("Réagir",B1)</formula>
    </cfRule>
  </conditionalFormatting>
  <conditionalFormatting sqref="A2 I13:I20 I22:I34 I36:I45 I47:I55 I57:I64 I66:I70 I72:I83 I85:I92 I94:I103 I105:I114">
    <cfRule type="expression" dxfId="3459" priority="5317" stopIfTrue="1">
      <formula>ISTEXT(A2)</formula>
    </cfRule>
    <cfRule type="expression" dxfId="3458" priority="5318">
      <formula>FIND("Agir",B2)</formula>
    </cfRule>
    <cfRule type="expression" dxfId="3457" priority="5319">
      <formula>FIND("Réagir",B2)</formula>
    </cfRule>
  </conditionalFormatting>
  <conditionalFormatting sqref="A2">
    <cfRule type="expression" dxfId="3456" priority="5314" stopIfTrue="1">
      <formula>ISTEXT(A2)</formula>
    </cfRule>
    <cfRule type="expression" dxfId="3455" priority="5315">
      <formula>FIND("Agir",B2)</formula>
    </cfRule>
    <cfRule type="expression" dxfId="3454" priority="5316">
      <formula>FIND("Réagir",B2)</formula>
    </cfRule>
  </conditionalFormatting>
  <conditionalFormatting sqref="A2">
    <cfRule type="expression" dxfId="3453" priority="5311" stopIfTrue="1">
      <formula>ISTEXT(A2)</formula>
    </cfRule>
    <cfRule type="expression" dxfId="3452" priority="5312">
      <formula>FIND("Agir",B2)</formula>
    </cfRule>
    <cfRule type="expression" dxfId="3451" priority="5313">
      <formula>FIND("Réagir",B2)</formula>
    </cfRule>
  </conditionalFormatting>
  <conditionalFormatting sqref="F13:F20 F22:F34 F36:F45 F47:F55 F57:F64 F66:F70 F72:F83 F85:F92 F94:F103 F105:F114">
    <cfRule type="expression" dxfId="3450" priority="5306" stopIfTrue="1">
      <formula>ISTEXT(F13)</formula>
    </cfRule>
    <cfRule type="expression" dxfId="3449" priority="5307">
      <formula>FIND("Conforter",I13)</formula>
    </cfRule>
  </conditionalFormatting>
  <conditionalFormatting sqref="G13:G20 G22:G34 G36:G45 G47:G55 G57:G64 G66:G70 G72:G83 G85:G92 G94:G103 G105:G114">
    <cfRule type="expression" dxfId="3448" priority="5303" stopIfTrue="1">
      <formula>ISTEXT(G13)</formula>
    </cfRule>
    <cfRule type="expression" dxfId="3447" priority="5304">
      <formula>FIND("Agir",I13)</formula>
    </cfRule>
    <cfRule type="expression" dxfId="3446" priority="5305">
      <formula>FIND("Réagir",I13)</formula>
    </cfRule>
  </conditionalFormatting>
  <conditionalFormatting sqref="G13:H20 G22:H34 G36:H45 G47:H55 G57:H64 G66:H70 G72:H83 G85:H92 G94:H103 G105:H114">
    <cfRule type="expression" dxfId="3445" priority="5301" stopIfTrue="1">
      <formula>ISTEXT(G13)</formula>
    </cfRule>
    <cfRule type="expression" dxfId="3444" priority="5302">
      <formula>FIND("Conforter",J13)</formula>
    </cfRule>
  </conditionalFormatting>
  <conditionalFormatting sqref="I15">
    <cfRule type="expression" dxfId="3443" priority="5297" stopIfTrue="1">
      <formula>ISTEXT(I15)</formula>
    </cfRule>
    <cfRule type="expression" dxfId="3442" priority="5298">
      <formula>FIND("Agir",J15)</formula>
    </cfRule>
    <cfRule type="expression" dxfId="3441" priority="5299">
      <formula>FIND("Réagir",J15)</formula>
    </cfRule>
  </conditionalFormatting>
  <conditionalFormatting sqref="G15:H15">
    <cfRule type="expression" dxfId="3440" priority="5295" stopIfTrue="1">
      <formula>ISTEXT(G15)</formula>
    </cfRule>
    <cfRule type="expression" dxfId="3439" priority="5296">
      <formula>FIND("Conforter",J15)</formula>
    </cfRule>
  </conditionalFormatting>
  <conditionalFormatting sqref="I16">
    <cfRule type="expression" dxfId="3438" priority="5292" stopIfTrue="1">
      <formula>ISTEXT(I16)</formula>
    </cfRule>
    <cfRule type="expression" dxfId="3437" priority="5293">
      <formula>FIND("Agir",J16)</formula>
    </cfRule>
    <cfRule type="expression" dxfId="3436" priority="5294">
      <formula>FIND("Réagir",J16)</formula>
    </cfRule>
  </conditionalFormatting>
  <conditionalFormatting sqref="G16:H16">
    <cfRule type="expression" dxfId="3435" priority="5290" stopIfTrue="1">
      <formula>ISTEXT(G16)</formula>
    </cfRule>
    <cfRule type="expression" dxfId="3434" priority="5291">
      <formula>FIND("Conforter",J16)</formula>
    </cfRule>
  </conditionalFormatting>
  <conditionalFormatting sqref="I17">
    <cfRule type="expression" dxfId="3433" priority="5287" stopIfTrue="1">
      <formula>ISTEXT(I17)</formula>
    </cfRule>
    <cfRule type="expression" dxfId="3432" priority="5288">
      <formula>FIND("Agir",J17)</formula>
    </cfRule>
    <cfRule type="expression" dxfId="3431" priority="5289">
      <formula>FIND("Réagir",J17)</formula>
    </cfRule>
  </conditionalFormatting>
  <conditionalFormatting sqref="G17:H17">
    <cfRule type="expression" dxfId="3430" priority="5285" stopIfTrue="1">
      <formula>ISTEXT(G17)</formula>
    </cfRule>
    <cfRule type="expression" dxfId="3429" priority="5286">
      <formula>FIND("Conforter",J17)</formula>
    </cfRule>
  </conditionalFormatting>
  <conditionalFormatting sqref="I18">
    <cfRule type="expression" dxfId="3428" priority="5282" stopIfTrue="1">
      <formula>ISTEXT(I18)</formula>
    </cfRule>
    <cfRule type="expression" dxfId="3427" priority="5283">
      <formula>FIND("Agir",J18)</formula>
    </cfRule>
    <cfRule type="expression" dxfId="3426" priority="5284">
      <formula>FIND("Réagir",J18)</formula>
    </cfRule>
  </conditionalFormatting>
  <conditionalFormatting sqref="G18:H18">
    <cfRule type="expression" dxfId="3425" priority="5280" stopIfTrue="1">
      <formula>ISTEXT(G18)</formula>
    </cfRule>
    <cfRule type="expression" dxfId="3424" priority="5281">
      <formula>FIND("Conforter",J18)</formula>
    </cfRule>
  </conditionalFormatting>
  <conditionalFormatting sqref="I19">
    <cfRule type="expression" dxfId="3423" priority="5277" stopIfTrue="1">
      <formula>ISTEXT(I19)</formula>
    </cfRule>
    <cfRule type="expression" dxfId="3422" priority="5278">
      <formula>FIND("Agir",J19)</formula>
    </cfRule>
    <cfRule type="expression" dxfId="3421" priority="5279">
      <formula>FIND("Réagir",J19)</formula>
    </cfRule>
  </conditionalFormatting>
  <conditionalFormatting sqref="G19:H19">
    <cfRule type="expression" dxfId="3420" priority="5275" stopIfTrue="1">
      <formula>ISTEXT(G19)</formula>
    </cfRule>
    <cfRule type="expression" dxfId="3419" priority="5276">
      <formula>FIND("Conforter",J19)</formula>
    </cfRule>
  </conditionalFormatting>
  <conditionalFormatting sqref="I20 I22:I34 I36:I45 I47:I55 I57:I64 I66:I70 I72:I83 I85:I92 I94:I103 I105:I114">
    <cfRule type="expression" dxfId="3418" priority="5272" stopIfTrue="1">
      <formula>ISTEXT(I20)</formula>
    </cfRule>
    <cfRule type="expression" dxfId="3417" priority="5273">
      <formula>FIND("Agir",J20)</formula>
    </cfRule>
    <cfRule type="expression" dxfId="3416" priority="5274">
      <formula>FIND("Réagir",J20)</formula>
    </cfRule>
  </conditionalFormatting>
  <conditionalFormatting sqref="G20:H20 G22:H34 G36:H45 G47:H55 G57:H64 G66:H70 G72:H83 G85:H92 G94:H103 G105:H114">
    <cfRule type="expression" dxfId="3415" priority="5270" stopIfTrue="1">
      <formula>ISTEXT(G20)</formula>
    </cfRule>
    <cfRule type="expression" dxfId="3414" priority="5271">
      <formula>FIND("Conforter",J20)</formula>
    </cfRule>
  </conditionalFormatting>
  <conditionalFormatting sqref="I14">
    <cfRule type="expression" dxfId="3413" priority="5267" stopIfTrue="1">
      <formula>ISTEXT(I14)</formula>
    </cfRule>
    <cfRule type="expression" dxfId="3412" priority="5268">
      <formula>FIND("Agir",J14)</formula>
    </cfRule>
    <cfRule type="expression" dxfId="3411" priority="5269">
      <formula>FIND("Réagir",J14)</formula>
    </cfRule>
  </conditionalFormatting>
  <conditionalFormatting sqref="D13:D20 D22:D34 D36:D45 D47:D55 D57:D64 D66:D70 D72:D83 D85:D92 D94:D103 D105:D114">
    <cfRule type="expression" dxfId="3410" priority="5257" stopIfTrue="1">
      <formula>ISTEXT(D13)</formula>
    </cfRule>
    <cfRule type="expression" dxfId="3409" priority="5258">
      <formula>FIND("Agir",E13)</formula>
    </cfRule>
    <cfRule type="expression" dxfId="3408" priority="5259">
      <formula>FIND("Réagir",E13)</formula>
    </cfRule>
  </conditionalFormatting>
  <conditionalFormatting sqref="D14:D20 D22:D34 D36:D45 D47:D55 D57:D64 D66:D70 D72:D83 D85:D92 D94:D103 D105:D114">
    <cfRule type="expression" dxfId="3407" priority="5255" stopIfTrue="1">
      <formula>ISTEXT(D14)</formula>
    </cfRule>
    <cfRule type="expression" dxfId="3406" priority="5256">
      <formula>FIND("Conforter",F14)</formula>
    </cfRule>
  </conditionalFormatting>
  <conditionalFormatting sqref="D13">
    <cfRule type="expression" dxfId="3405" priority="5253" stopIfTrue="1">
      <formula>ISTEXT(D13)</formula>
    </cfRule>
    <cfRule type="expression" dxfId="3404" priority="5254">
      <formula>FIND("Conforter",F13)</formula>
    </cfRule>
  </conditionalFormatting>
  <conditionalFormatting sqref="D15">
    <cfRule type="expression" dxfId="3403" priority="5251" stopIfTrue="1">
      <formula>ISTEXT(D15)</formula>
    </cfRule>
    <cfRule type="expression" dxfId="3402" priority="5252">
      <formula>FIND("Conforter",F15)</formula>
    </cfRule>
  </conditionalFormatting>
  <conditionalFormatting sqref="D16">
    <cfRule type="expression" dxfId="3401" priority="5249" stopIfTrue="1">
      <formula>ISTEXT(D16)</formula>
    </cfRule>
    <cfRule type="expression" dxfId="3400" priority="5250">
      <formula>FIND("Conforter",F16)</formula>
    </cfRule>
  </conditionalFormatting>
  <conditionalFormatting sqref="D17">
    <cfRule type="expression" dxfId="3399" priority="5247" stopIfTrue="1">
      <formula>ISTEXT(D17)</formula>
    </cfRule>
    <cfRule type="expression" dxfId="3398" priority="5248">
      <formula>FIND("Conforter",F17)</formula>
    </cfRule>
  </conditionalFormatting>
  <conditionalFormatting sqref="D18">
    <cfRule type="expression" dxfId="3397" priority="5245" stopIfTrue="1">
      <formula>ISTEXT(D18)</formula>
    </cfRule>
    <cfRule type="expression" dxfId="3396" priority="5246">
      <formula>FIND("Conforter",F18)</formula>
    </cfRule>
  </conditionalFormatting>
  <conditionalFormatting sqref="D19">
    <cfRule type="expression" dxfId="3395" priority="5243" stopIfTrue="1">
      <formula>ISTEXT(D19)</formula>
    </cfRule>
    <cfRule type="expression" dxfId="3394" priority="5244">
      <formula>FIND("Conforter",F19)</formula>
    </cfRule>
  </conditionalFormatting>
  <conditionalFormatting sqref="D20 D22:D34 D36:D45 D47:D55 D57:D64 D66:D70 D72:D83 D85:D92 D94:D103 D105:D114">
    <cfRule type="expression" dxfId="3393" priority="5241" stopIfTrue="1">
      <formula>ISTEXT(D20)</formula>
    </cfRule>
    <cfRule type="expression" dxfId="3392" priority="5242">
      <formula>FIND("Conforter",F20)</formula>
    </cfRule>
  </conditionalFormatting>
  <conditionalFormatting sqref="H13:H20 H22:H34 H36:H45 H47:H55 H57:H64 H66:H70 H72:H83 H85:H92 H94:H103 H105:H114">
    <cfRule type="expression" dxfId="3391" priority="5238" stopIfTrue="1">
      <formula>ISTEXT(H13)</formula>
    </cfRule>
    <cfRule type="expression" dxfId="3390" priority="5239">
      <formula>FIND("Agir",J13)</formula>
    </cfRule>
    <cfRule type="expression" dxfId="3389" priority="5240">
      <formula>FIND("Réagir",J13)</formula>
    </cfRule>
  </conditionalFormatting>
  <conditionalFormatting sqref="H13">
    <cfRule type="expression" dxfId="3388" priority="5230" stopIfTrue="1">
      <formula>ISTEXT(H13)</formula>
    </cfRule>
    <cfRule type="expression" dxfId="3387" priority="5231">
      <formula>FIND("Conforter",J13)</formula>
    </cfRule>
  </conditionalFormatting>
  <conditionalFormatting sqref="BB13:BB20 BB22:BB34 BB36:BB45 BB47:BB55 BB57:BB64 BB66:BB70 BB72:BB83 BB85:BB92 BB94:BB103 BB105:BB114">
    <cfRule type="expression" dxfId="3386" priority="5227" stopIfTrue="1">
      <formula>ISTEXT(BB13)</formula>
    </cfRule>
    <cfRule type="expression" dxfId="3385" priority="5228">
      <formula>FIND("Agir",BG13)</formula>
    </cfRule>
    <cfRule type="expression" dxfId="3384" priority="5229">
      <formula>FIND("Réagir",BG13)</formula>
    </cfRule>
  </conditionalFormatting>
  <conditionalFormatting sqref="BB15">
    <cfRule type="expression" dxfId="3383" priority="5224" stopIfTrue="1">
      <formula>ISTEXT(BB15)</formula>
    </cfRule>
    <cfRule type="expression" dxfId="3382" priority="5225">
      <formula>FIND("Agir",BG15)</formula>
    </cfRule>
    <cfRule type="expression" dxfId="3381" priority="5226">
      <formula>FIND("Réagir",BG15)</formula>
    </cfRule>
  </conditionalFormatting>
  <conditionalFormatting sqref="BB16">
    <cfRule type="expression" dxfId="3380" priority="5221" stopIfTrue="1">
      <formula>ISTEXT(BB16)</formula>
    </cfRule>
    <cfRule type="expression" dxfId="3379" priority="5222">
      <formula>FIND("Agir",BG16)</formula>
    </cfRule>
    <cfRule type="expression" dxfId="3378" priority="5223">
      <formula>FIND("Réagir",BG16)</formula>
    </cfRule>
  </conditionalFormatting>
  <conditionalFormatting sqref="BB17">
    <cfRule type="expression" dxfId="3377" priority="5218" stopIfTrue="1">
      <formula>ISTEXT(BB17)</formula>
    </cfRule>
    <cfRule type="expression" dxfId="3376" priority="5219">
      <formula>FIND("Agir",BG17)</formula>
    </cfRule>
    <cfRule type="expression" dxfId="3375" priority="5220">
      <formula>FIND("Réagir",BG17)</formula>
    </cfRule>
  </conditionalFormatting>
  <conditionalFormatting sqref="BB18">
    <cfRule type="expression" dxfId="3374" priority="5215" stopIfTrue="1">
      <formula>ISTEXT(BB18)</formula>
    </cfRule>
    <cfRule type="expression" dxfId="3373" priority="5216">
      <formula>FIND("Agir",BG18)</formula>
    </cfRule>
    <cfRule type="expression" dxfId="3372" priority="5217">
      <formula>FIND("Réagir",BG18)</formula>
    </cfRule>
  </conditionalFormatting>
  <conditionalFormatting sqref="BB19">
    <cfRule type="expression" dxfId="3371" priority="5212" stopIfTrue="1">
      <formula>ISTEXT(BB19)</formula>
    </cfRule>
    <cfRule type="expression" dxfId="3370" priority="5213">
      <formula>FIND("Agir",BG19)</formula>
    </cfRule>
    <cfRule type="expression" dxfId="3369" priority="5214">
      <formula>FIND("Réagir",BG19)</formula>
    </cfRule>
  </conditionalFormatting>
  <conditionalFormatting sqref="BB20 BB22:BB34 BB36:BB45 BB47:BB55 BB57:BB64 BB66:BB70 BB72:BB83 BB85:BB92 BB94:BB103 BB105:BB114">
    <cfRule type="expression" dxfId="3368" priority="5209" stopIfTrue="1">
      <formula>ISTEXT(BB20)</formula>
    </cfRule>
    <cfRule type="expression" dxfId="3367" priority="5210">
      <formula>FIND("Agir",BG20)</formula>
    </cfRule>
    <cfRule type="expression" dxfId="3366" priority="5211">
      <formula>FIND("Réagir",BG20)</formula>
    </cfRule>
  </conditionalFormatting>
  <conditionalFormatting sqref="BB14">
    <cfRule type="expression" dxfId="3365" priority="5206" stopIfTrue="1">
      <formula>ISTEXT(BB14)</formula>
    </cfRule>
    <cfRule type="expression" dxfId="3364" priority="5207">
      <formula>FIND("Agir",BG14)</formula>
    </cfRule>
    <cfRule type="expression" dxfId="3363" priority="5208">
      <formula>FIND("Réagir",BG14)</formula>
    </cfRule>
  </conditionalFormatting>
  <conditionalFormatting sqref="AA13:AA20">
    <cfRule type="expression" dxfId="3362" priority="5203" stopIfTrue="1">
      <formula>ISTEXT(AA13)</formula>
    </cfRule>
    <cfRule type="expression" dxfId="3361" priority="5204">
      <formula>FIND("Agir",BG13)</formula>
    </cfRule>
    <cfRule type="expression" dxfId="3360" priority="5205">
      <formula>FIND("Réagir",BG13)</formula>
    </cfRule>
  </conditionalFormatting>
  <conditionalFormatting sqref="D6:D11">
    <cfRule type="expression" dxfId="3359" priority="5139" stopIfTrue="1">
      <formula>ISTEXT(D6)</formula>
    </cfRule>
    <cfRule type="expression" dxfId="3358" priority="5140">
      <formula>FIND("Conforter",F6)</formula>
    </cfRule>
  </conditionalFormatting>
  <conditionalFormatting sqref="D5">
    <cfRule type="expression" dxfId="3357" priority="5137" stopIfTrue="1">
      <formula>ISTEXT(D5)</formula>
    </cfRule>
    <cfRule type="expression" dxfId="3356" priority="5138">
      <formula>FIND("Conforter",F5)</formula>
    </cfRule>
  </conditionalFormatting>
  <conditionalFormatting sqref="D7">
    <cfRule type="expression" dxfId="3355" priority="5135" stopIfTrue="1">
      <formula>ISTEXT(D7)</formula>
    </cfRule>
    <cfRule type="expression" dxfId="3354" priority="5136">
      <formula>FIND("Conforter",F7)</formula>
    </cfRule>
  </conditionalFormatting>
  <conditionalFormatting sqref="D8">
    <cfRule type="expression" dxfId="3353" priority="5133" stopIfTrue="1">
      <formula>ISTEXT(D8)</formula>
    </cfRule>
    <cfRule type="expression" dxfId="3352" priority="5134">
      <formula>FIND("Conforter",F8)</formula>
    </cfRule>
  </conditionalFormatting>
  <conditionalFormatting sqref="D9">
    <cfRule type="expression" dxfId="3351" priority="5131" stopIfTrue="1">
      <formula>ISTEXT(D9)</formula>
    </cfRule>
    <cfRule type="expression" dxfId="3350" priority="5132">
      <formula>FIND("Conforter",F9)</formula>
    </cfRule>
  </conditionalFormatting>
  <conditionalFormatting sqref="D10">
    <cfRule type="expression" dxfId="3349" priority="5129" stopIfTrue="1">
      <formula>ISTEXT(D10)</formula>
    </cfRule>
    <cfRule type="expression" dxfId="3348" priority="5130">
      <formula>FIND("Conforter",F10)</formula>
    </cfRule>
  </conditionalFormatting>
  <conditionalFormatting sqref="D11">
    <cfRule type="expression" dxfId="3347" priority="5127" stopIfTrue="1">
      <formula>ISTEXT(D11)</formula>
    </cfRule>
    <cfRule type="expression" dxfId="3346" priority="5128">
      <formula>FIND("Conforter",F11)</formula>
    </cfRule>
  </conditionalFormatting>
  <conditionalFormatting sqref="BB5:BB11">
    <cfRule type="expression" dxfId="3345" priority="5116" stopIfTrue="1">
      <formula>ISTEXT(BB5)</formula>
    </cfRule>
    <cfRule type="expression" dxfId="3344" priority="5117">
      <formula>FIND("Agir",BG5)</formula>
    </cfRule>
    <cfRule type="expression" dxfId="3343" priority="5118">
      <formula>FIND("Réagir",BG5)</formula>
    </cfRule>
  </conditionalFormatting>
  <conditionalFormatting sqref="BB7">
    <cfRule type="expression" dxfId="3342" priority="5113" stopIfTrue="1">
      <formula>ISTEXT(BB7)</formula>
    </cfRule>
    <cfRule type="expression" dxfId="3341" priority="5114">
      <formula>FIND("Agir",BG7)</formula>
    </cfRule>
    <cfRule type="expression" dxfId="3340" priority="5115">
      <formula>FIND("Réagir",BG7)</formula>
    </cfRule>
  </conditionalFormatting>
  <conditionalFormatting sqref="BB8">
    <cfRule type="expression" dxfId="3339" priority="5110" stopIfTrue="1">
      <formula>ISTEXT(BB8)</formula>
    </cfRule>
    <cfRule type="expression" dxfId="3338" priority="5111">
      <formula>FIND("Agir",BG8)</formula>
    </cfRule>
    <cfRule type="expression" dxfId="3337" priority="5112">
      <formula>FIND("Réagir",BG8)</formula>
    </cfRule>
  </conditionalFormatting>
  <conditionalFormatting sqref="BB9">
    <cfRule type="expression" dxfId="3336" priority="5107" stopIfTrue="1">
      <formula>ISTEXT(BB9)</formula>
    </cfRule>
    <cfRule type="expression" dxfId="3335" priority="5108">
      <formula>FIND("Agir",BG9)</formula>
    </cfRule>
    <cfRule type="expression" dxfId="3334" priority="5109">
      <formula>FIND("Réagir",BG9)</formula>
    </cfRule>
  </conditionalFormatting>
  <conditionalFormatting sqref="BB10">
    <cfRule type="expression" dxfId="3333" priority="5104" stopIfTrue="1">
      <formula>ISTEXT(BB10)</formula>
    </cfRule>
    <cfRule type="expression" dxfId="3332" priority="5105">
      <formula>FIND("Agir",BG10)</formula>
    </cfRule>
    <cfRule type="expression" dxfId="3331" priority="5106">
      <formula>FIND("Réagir",BG10)</formula>
    </cfRule>
  </conditionalFormatting>
  <conditionalFormatting sqref="BB11">
    <cfRule type="expression" dxfId="3330" priority="5101" stopIfTrue="1">
      <formula>ISTEXT(BB11)</formula>
    </cfRule>
    <cfRule type="expression" dxfId="3329" priority="5102">
      <formula>FIND("Agir",BG11)</formula>
    </cfRule>
    <cfRule type="expression" dxfId="3328" priority="5103">
      <formula>FIND("Réagir",BG11)</formula>
    </cfRule>
  </conditionalFormatting>
  <conditionalFormatting sqref="BB6">
    <cfRule type="expression" dxfId="3327" priority="5098" stopIfTrue="1">
      <formula>ISTEXT(BB6)</formula>
    </cfRule>
    <cfRule type="expression" dxfId="3326" priority="5099">
      <formula>FIND("Agir",BG6)</formula>
    </cfRule>
    <cfRule type="expression" dxfId="3325" priority="5100">
      <formula>FIND("Réagir",BG6)</formula>
    </cfRule>
  </conditionalFormatting>
  <conditionalFormatting sqref="AA5:AA11">
    <cfRule type="expression" dxfId="3324" priority="5095" stopIfTrue="1">
      <formula>ISTEXT(AA5)</formula>
    </cfRule>
    <cfRule type="expression" dxfId="3323" priority="5096">
      <formula>FIND("Agir",BG5)</formula>
    </cfRule>
    <cfRule type="expression" dxfId="3322" priority="5097">
      <formula>FIND("Réagir",BG5)</formula>
    </cfRule>
  </conditionalFormatting>
  <conditionalFormatting sqref="I22:I29">
    <cfRule type="expression" dxfId="3321" priority="5089" stopIfTrue="1">
      <formula>ISTEXT(I22)</formula>
    </cfRule>
    <cfRule type="expression" dxfId="3320" priority="5090">
      <formula>FIND("Agir",J22)</formula>
    </cfRule>
    <cfRule type="expression" dxfId="3319" priority="5091">
      <formula>FIND("Réagir",J22)</formula>
    </cfRule>
  </conditionalFormatting>
  <conditionalFormatting sqref="F22:F29">
    <cfRule type="expression" dxfId="3318" priority="5084" stopIfTrue="1">
      <formula>ISTEXT(F22)</formula>
    </cfRule>
    <cfRule type="expression" dxfId="3317" priority="5085">
      <formula>FIND("Conforter",I22)</formula>
    </cfRule>
  </conditionalFormatting>
  <conditionalFormatting sqref="G22:G29">
    <cfRule type="expression" dxfId="3316" priority="5081" stopIfTrue="1">
      <formula>ISTEXT(G22)</formula>
    </cfRule>
    <cfRule type="expression" dxfId="3315" priority="5082">
      <formula>FIND("Agir",I22)</formula>
    </cfRule>
    <cfRule type="expression" dxfId="3314" priority="5083">
      <formula>FIND("Réagir",I22)</formula>
    </cfRule>
  </conditionalFormatting>
  <conditionalFormatting sqref="G22:H29">
    <cfRule type="expression" dxfId="3313" priority="5079" stopIfTrue="1">
      <formula>ISTEXT(G22)</formula>
    </cfRule>
    <cfRule type="expression" dxfId="3312" priority="5080">
      <formula>FIND("Conforter",J22)</formula>
    </cfRule>
  </conditionalFormatting>
  <conditionalFormatting sqref="I24">
    <cfRule type="expression" dxfId="3311" priority="5075" stopIfTrue="1">
      <formula>ISTEXT(I24)</formula>
    </cfRule>
    <cfRule type="expression" dxfId="3310" priority="5076">
      <formula>FIND("Agir",J24)</formula>
    </cfRule>
    <cfRule type="expression" dxfId="3309" priority="5077">
      <formula>FIND("Réagir",J24)</formula>
    </cfRule>
  </conditionalFormatting>
  <conditionalFormatting sqref="G24:H24">
    <cfRule type="expression" dxfId="3308" priority="5073" stopIfTrue="1">
      <formula>ISTEXT(G24)</formula>
    </cfRule>
    <cfRule type="expression" dxfId="3307" priority="5074">
      <formula>FIND("Conforter",J24)</formula>
    </cfRule>
  </conditionalFormatting>
  <conditionalFormatting sqref="I25">
    <cfRule type="expression" dxfId="3306" priority="5070" stopIfTrue="1">
      <formula>ISTEXT(I25)</formula>
    </cfRule>
    <cfRule type="expression" dxfId="3305" priority="5071">
      <formula>FIND("Agir",J25)</formula>
    </cfRule>
    <cfRule type="expression" dxfId="3304" priority="5072">
      <formula>FIND("Réagir",J25)</formula>
    </cfRule>
  </conditionalFormatting>
  <conditionalFormatting sqref="G25:H25">
    <cfRule type="expression" dxfId="3303" priority="5068" stopIfTrue="1">
      <formula>ISTEXT(G25)</formula>
    </cfRule>
    <cfRule type="expression" dxfId="3302" priority="5069">
      <formula>FIND("Conforter",J25)</formula>
    </cfRule>
  </conditionalFormatting>
  <conditionalFormatting sqref="I26">
    <cfRule type="expression" dxfId="3301" priority="5065" stopIfTrue="1">
      <formula>ISTEXT(I26)</formula>
    </cfRule>
    <cfRule type="expression" dxfId="3300" priority="5066">
      <formula>FIND("Agir",J26)</formula>
    </cfRule>
    <cfRule type="expression" dxfId="3299" priority="5067">
      <formula>FIND("Réagir",J26)</formula>
    </cfRule>
  </conditionalFormatting>
  <conditionalFormatting sqref="G26:H26">
    <cfRule type="expression" dxfId="3298" priority="5063" stopIfTrue="1">
      <formula>ISTEXT(G26)</formula>
    </cfRule>
    <cfRule type="expression" dxfId="3297" priority="5064">
      <formula>FIND("Conforter",J26)</formula>
    </cfRule>
  </conditionalFormatting>
  <conditionalFormatting sqref="I27">
    <cfRule type="expression" dxfId="3296" priority="5060" stopIfTrue="1">
      <formula>ISTEXT(I27)</formula>
    </cfRule>
    <cfRule type="expression" dxfId="3295" priority="5061">
      <formula>FIND("Agir",J27)</formula>
    </cfRule>
    <cfRule type="expression" dxfId="3294" priority="5062">
      <formula>FIND("Réagir",J27)</formula>
    </cfRule>
  </conditionalFormatting>
  <conditionalFormatting sqref="G27:H27">
    <cfRule type="expression" dxfId="3293" priority="5058" stopIfTrue="1">
      <formula>ISTEXT(G27)</formula>
    </cfRule>
    <cfRule type="expression" dxfId="3292" priority="5059">
      <formula>FIND("Conforter",J27)</formula>
    </cfRule>
  </conditionalFormatting>
  <conditionalFormatting sqref="I28">
    <cfRule type="expression" dxfId="3291" priority="5055" stopIfTrue="1">
      <formula>ISTEXT(I28)</formula>
    </cfRule>
    <cfRule type="expression" dxfId="3290" priority="5056">
      <formula>FIND("Agir",J28)</formula>
    </cfRule>
    <cfRule type="expression" dxfId="3289" priority="5057">
      <formula>FIND("Réagir",J28)</formula>
    </cfRule>
  </conditionalFormatting>
  <conditionalFormatting sqref="G28:H28">
    <cfRule type="expression" dxfId="3288" priority="5053" stopIfTrue="1">
      <formula>ISTEXT(G28)</formula>
    </cfRule>
    <cfRule type="expression" dxfId="3287" priority="5054">
      <formula>FIND("Conforter",J28)</formula>
    </cfRule>
  </conditionalFormatting>
  <conditionalFormatting sqref="I29">
    <cfRule type="expression" dxfId="3286" priority="5050" stopIfTrue="1">
      <formula>ISTEXT(I29)</formula>
    </cfRule>
    <cfRule type="expression" dxfId="3285" priority="5051">
      <formula>FIND("Agir",J29)</formula>
    </cfRule>
    <cfRule type="expression" dxfId="3284" priority="5052">
      <formula>FIND("Réagir",J29)</formula>
    </cfRule>
  </conditionalFormatting>
  <conditionalFormatting sqref="G29:H29">
    <cfRule type="expression" dxfId="3283" priority="5048" stopIfTrue="1">
      <formula>ISTEXT(G29)</formula>
    </cfRule>
    <cfRule type="expression" dxfId="3282" priority="5049">
      <formula>FIND("Conforter",J29)</formula>
    </cfRule>
  </conditionalFormatting>
  <conditionalFormatting sqref="I23">
    <cfRule type="expression" dxfId="3281" priority="5045" stopIfTrue="1">
      <formula>ISTEXT(I23)</formula>
    </cfRule>
    <cfRule type="expression" dxfId="3280" priority="5046">
      <formula>FIND("Agir",J23)</formula>
    </cfRule>
    <cfRule type="expression" dxfId="3279" priority="5047">
      <formula>FIND("Réagir",J23)</formula>
    </cfRule>
  </conditionalFormatting>
  <conditionalFormatting sqref="D22:D29">
    <cfRule type="expression" dxfId="3278" priority="5035" stopIfTrue="1">
      <formula>ISTEXT(D22)</formula>
    </cfRule>
    <cfRule type="expression" dxfId="3277" priority="5036">
      <formula>FIND("Agir",E22)</formula>
    </cfRule>
    <cfRule type="expression" dxfId="3276" priority="5037">
      <formula>FIND("Réagir",E22)</formula>
    </cfRule>
  </conditionalFormatting>
  <conditionalFormatting sqref="D23:D29">
    <cfRule type="expression" dxfId="3275" priority="5033" stopIfTrue="1">
      <formula>ISTEXT(D23)</formula>
    </cfRule>
    <cfRule type="expression" dxfId="3274" priority="5034">
      <formula>FIND("Conforter",F23)</formula>
    </cfRule>
  </conditionalFormatting>
  <conditionalFormatting sqref="D22">
    <cfRule type="expression" dxfId="3273" priority="5031" stopIfTrue="1">
      <formula>ISTEXT(D22)</formula>
    </cfRule>
    <cfRule type="expression" dxfId="3272" priority="5032">
      <formula>FIND("Conforter",F22)</formula>
    </cfRule>
  </conditionalFormatting>
  <conditionalFormatting sqref="D24">
    <cfRule type="expression" dxfId="3271" priority="5029" stopIfTrue="1">
      <formula>ISTEXT(D24)</formula>
    </cfRule>
    <cfRule type="expression" dxfId="3270" priority="5030">
      <formula>FIND("Conforter",F24)</formula>
    </cfRule>
  </conditionalFormatting>
  <conditionalFormatting sqref="D25">
    <cfRule type="expression" dxfId="3269" priority="5027" stopIfTrue="1">
      <formula>ISTEXT(D25)</formula>
    </cfRule>
    <cfRule type="expression" dxfId="3268" priority="5028">
      <formula>FIND("Conforter",F25)</formula>
    </cfRule>
  </conditionalFormatting>
  <conditionalFormatting sqref="D26">
    <cfRule type="expression" dxfId="3267" priority="5025" stopIfTrue="1">
      <formula>ISTEXT(D26)</formula>
    </cfRule>
    <cfRule type="expression" dxfId="3266" priority="5026">
      <formula>FIND("Conforter",F26)</formula>
    </cfRule>
  </conditionalFormatting>
  <conditionalFormatting sqref="D27">
    <cfRule type="expression" dxfId="3265" priority="5023" stopIfTrue="1">
      <formula>ISTEXT(D27)</formula>
    </cfRule>
    <cfRule type="expression" dxfId="3264" priority="5024">
      <formula>FIND("Conforter",F27)</formula>
    </cfRule>
  </conditionalFormatting>
  <conditionalFormatting sqref="D28">
    <cfRule type="expression" dxfId="3263" priority="5021" stopIfTrue="1">
      <formula>ISTEXT(D28)</formula>
    </cfRule>
    <cfRule type="expression" dxfId="3262" priority="5022">
      <formula>FIND("Conforter",F28)</formula>
    </cfRule>
  </conditionalFormatting>
  <conditionalFormatting sqref="D29">
    <cfRule type="expression" dxfId="3261" priority="5019" stopIfTrue="1">
      <formula>ISTEXT(D29)</formula>
    </cfRule>
    <cfRule type="expression" dxfId="3260" priority="5020">
      <formula>FIND("Conforter",F29)</formula>
    </cfRule>
  </conditionalFormatting>
  <conditionalFormatting sqref="H22:H29">
    <cfRule type="expression" dxfId="3259" priority="5016" stopIfTrue="1">
      <formula>ISTEXT(H22)</formula>
    </cfRule>
    <cfRule type="expression" dxfId="3258" priority="5017">
      <formula>FIND("Agir",J22)</formula>
    </cfRule>
    <cfRule type="expression" dxfId="3257" priority="5018">
      <formula>FIND("Réagir",J22)</formula>
    </cfRule>
  </conditionalFormatting>
  <conditionalFormatting sqref="H22">
    <cfRule type="expression" dxfId="3256" priority="5008" stopIfTrue="1">
      <formula>ISTEXT(H22)</formula>
    </cfRule>
    <cfRule type="expression" dxfId="3255" priority="5009">
      <formula>FIND("Conforter",J22)</formula>
    </cfRule>
  </conditionalFormatting>
  <conditionalFormatting sqref="BB22:BB29">
    <cfRule type="expression" dxfId="3254" priority="5005" stopIfTrue="1">
      <formula>ISTEXT(BB22)</formula>
    </cfRule>
    <cfRule type="expression" dxfId="3253" priority="5006">
      <formula>FIND("Agir",BG22)</formula>
    </cfRule>
    <cfRule type="expression" dxfId="3252" priority="5007">
      <formula>FIND("Réagir",BG22)</formula>
    </cfRule>
  </conditionalFormatting>
  <conditionalFormatting sqref="BB24">
    <cfRule type="expression" dxfId="3251" priority="5002" stopIfTrue="1">
      <formula>ISTEXT(BB24)</formula>
    </cfRule>
    <cfRule type="expression" dxfId="3250" priority="5003">
      <formula>FIND("Agir",BG24)</formula>
    </cfRule>
    <cfRule type="expression" dxfId="3249" priority="5004">
      <formula>FIND("Réagir",BG24)</formula>
    </cfRule>
  </conditionalFormatting>
  <conditionalFormatting sqref="BB25">
    <cfRule type="expression" dxfId="3248" priority="4999" stopIfTrue="1">
      <formula>ISTEXT(BB25)</formula>
    </cfRule>
    <cfRule type="expression" dxfId="3247" priority="5000">
      <formula>FIND("Agir",BG25)</formula>
    </cfRule>
    <cfRule type="expression" dxfId="3246" priority="5001">
      <formula>FIND("Réagir",BG25)</formula>
    </cfRule>
  </conditionalFormatting>
  <conditionalFormatting sqref="BB26">
    <cfRule type="expression" dxfId="3245" priority="4996" stopIfTrue="1">
      <formula>ISTEXT(BB26)</formula>
    </cfRule>
    <cfRule type="expression" dxfId="3244" priority="4997">
      <formula>FIND("Agir",BG26)</formula>
    </cfRule>
    <cfRule type="expression" dxfId="3243" priority="4998">
      <formula>FIND("Réagir",BG26)</formula>
    </cfRule>
  </conditionalFormatting>
  <conditionalFormatting sqref="BB27">
    <cfRule type="expression" dxfId="3242" priority="4993" stopIfTrue="1">
      <formula>ISTEXT(BB27)</formula>
    </cfRule>
    <cfRule type="expression" dxfId="3241" priority="4994">
      <formula>FIND("Agir",BG27)</formula>
    </cfRule>
    <cfRule type="expression" dxfId="3240" priority="4995">
      <formula>FIND("Réagir",BG27)</formula>
    </cfRule>
  </conditionalFormatting>
  <conditionalFormatting sqref="BB28">
    <cfRule type="expression" dxfId="3239" priority="4990" stopIfTrue="1">
      <formula>ISTEXT(BB28)</formula>
    </cfRule>
    <cfRule type="expression" dxfId="3238" priority="4991">
      <formula>FIND("Agir",BG28)</formula>
    </cfRule>
    <cfRule type="expression" dxfId="3237" priority="4992">
      <formula>FIND("Réagir",BG28)</formula>
    </cfRule>
  </conditionalFormatting>
  <conditionalFormatting sqref="BB29">
    <cfRule type="expression" dxfId="3236" priority="4987" stopIfTrue="1">
      <formula>ISTEXT(BB29)</formula>
    </cfRule>
    <cfRule type="expression" dxfId="3235" priority="4988">
      <formula>FIND("Agir",BG29)</formula>
    </cfRule>
    <cfRule type="expression" dxfId="3234" priority="4989">
      <formula>FIND("Réagir",BG29)</formula>
    </cfRule>
  </conditionalFormatting>
  <conditionalFormatting sqref="BB23">
    <cfRule type="expression" dxfId="3233" priority="4984" stopIfTrue="1">
      <formula>ISTEXT(BB23)</formula>
    </cfRule>
    <cfRule type="expression" dxfId="3232" priority="4985">
      <formula>FIND("Agir",BG23)</formula>
    </cfRule>
    <cfRule type="expression" dxfId="3231" priority="4986">
      <formula>FIND("Réagir",BG23)</formula>
    </cfRule>
  </conditionalFormatting>
  <conditionalFormatting sqref="AA22:AA29">
    <cfRule type="expression" dxfId="3230" priority="4981" stopIfTrue="1">
      <formula>ISTEXT(AA22)</formula>
    </cfRule>
    <cfRule type="expression" dxfId="3229" priority="4982">
      <formula>FIND("Agir",BG22)</formula>
    </cfRule>
    <cfRule type="expression" dxfId="3228" priority="4983">
      <formula>FIND("Réagir",BG22)</formula>
    </cfRule>
  </conditionalFormatting>
  <conditionalFormatting sqref="I30:I34 I36:I45 I47:I55 I57:I64 I66:I70 I72:I83 I85:I92 I94:I103 I105:I114">
    <cfRule type="expression" dxfId="3227" priority="4963" stopIfTrue="1">
      <formula>ISTEXT(I30)</formula>
    </cfRule>
    <cfRule type="expression" dxfId="3226" priority="4964">
      <formula>FIND("Agir",J30)</formula>
    </cfRule>
    <cfRule type="expression" dxfId="3225" priority="4965">
      <formula>FIND("Réagir",J30)</formula>
    </cfRule>
  </conditionalFormatting>
  <conditionalFormatting sqref="F30:F34 F36:F45 F47:F55 F57:F64 F66:F70 F72:F83 F85:F92 F94:F103 F105:F114">
    <cfRule type="expression" dxfId="3224" priority="4958" stopIfTrue="1">
      <formula>ISTEXT(F30)</formula>
    </cfRule>
    <cfRule type="expression" dxfId="3223" priority="4959">
      <formula>FIND("Conforter",I30)</formula>
    </cfRule>
  </conditionalFormatting>
  <conditionalFormatting sqref="G30:G34 G36:G45 G47:G55 G57:G64 G66:G70 G72:G83 G85:G92 G94:G103 G105:G114">
    <cfRule type="expression" dxfId="3222" priority="4955" stopIfTrue="1">
      <formula>ISTEXT(G30)</formula>
    </cfRule>
    <cfRule type="expression" dxfId="3221" priority="4956">
      <formula>FIND("Agir",I30)</formula>
    </cfRule>
    <cfRule type="expression" dxfId="3220" priority="4957">
      <formula>FIND("Réagir",I30)</formula>
    </cfRule>
  </conditionalFormatting>
  <conditionalFormatting sqref="G30:H34 G36:H45 G47:H55 G57:H64 G66:H70 G72:H83 G85:H92 G94:H103 G105:H114">
    <cfRule type="expression" dxfId="3219" priority="4953" stopIfTrue="1">
      <formula>ISTEXT(G30)</formula>
    </cfRule>
    <cfRule type="expression" dxfId="3218" priority="4954">
      <formula>FIND("Conforter",J30)</formula>
    </cfRule>
  </conditionalFormatting>
  <conditionalFormatting sqref="I30:I34 I36:I45 I47:I55 I57:I64 I66:I70 I72:I83 I85:I92 I94:I103 I105:I114">
    <cfRule type="expression" dxfId="3217" priority="4949" stopIfTrue="1">
      <formula>ISTEXT(I30)</formula>
    </cfRule>
    <cfRule type="expression" dxfId="3216" priority="4950">
      <formula>FIND("Agir",J30)</formula>
    </cfRule>
    <cfRule type="expression" dxfId="3215" priority="4951">
      <formula>FIND("Réagir",J30)</formula>
    </cfRule>
  </conditionalFormatting>
  <conditionalFormatting sqref="G30:H34 G36:H45 G47:H55 G57:H64 G66:H70 G72:H83 G85:H92 G94:H103 G105:H114">
    <cfRule type="expression" dxfId="3214" priority="4947" stopIfTrue="1">
      <formula>ISTEXT(G30)</formula>
    </cfRule>
    <cfRule type="expression" dxfId="3213" priority="4948">
      <formula>FIND("Conforter",J30)</formula>
    </cfRule>
  </conditionalFormatting>
  <conditionalFormatting sqref="D30:D34 D36:D45 D47:D55 D57:D64 D66:D70 D72:D83 D85:D92 D94:D103 D105:D114">
    <cfRule type="expression" dxfId="3212" priority="4937" stopIfTrue="1">
      <formula>ISTEXT(D30)</formula>
    </cfRule>
    <cfRule type="expression" dxfId="3211" priority="4938">
      <formula>FIND("Agir",E30)</formula>
    </cfRule>
    <cfRule type="expression" dxfId="3210" priority="4939">
      <formula>FIND("Réagir",E30)</formula>
    </cfRule>
  </conditionalFormatting>
  <conditionalFormatting sqref="D30:D34 D36:D45 D47:D55 D57:D64 D66:D70 D72:D83 D85:D92 D94:D103 D105:D114">
    <cfRule type="expression" dxfId="3209" priority="4935" stopIfTrue="1">
      <formula>ISTEXT(D30)</formula>
    </cfRule>
    <cfRule type="expression" dxfId="3208" priority="4936">
      <formula>FIND("Conforter",F30)</formula>
    </cfRule>
  </conditionalFormatting>
  <conditionalFormatting sqref="D30:D34 D36:D45 D47:D55 D57:D64 D66:D70 D72:D83 D85:D92 D94:D103 D105:D114">
    <cfRule type="expression" dxfId="3207" priority="4933" stopIfTrue="1">
      <formula>ISTEXT(D30)</formula>
    </cfRule>
    <cfRule type="expression" dxfId="3206" priority="4934">
      <formula>FIND("Conforter",F30)</formula>
    </cfRule>
  </conditionalFormatting>
  <conditionalFormatting sqref="H30:H34 H36:H45 H47:H55 H57:H64 H66:H70 H72:H83 H85:H92 H94:H103 H105:H114">
    <cfRule type="expression" dxfId="3205" priority="4930" stopIfTrue="1">
      <formula>ISTEXT(H30)</formula>
    </cfRule>
    <cfRule type="expression" dxfId="3204" priority="4931">
      <formula>FIND("Agir",J30)</formula>
    </cfRule>
    <cfRule type="expression" dxfId="3203" priority="4932">
      <formula>FIND("Réagir",J30)</formula>
    </cfRule>
  </conditionalFormatting>
  <conditionalFormatting sqref="BB30:BB34 BB36:BB45 BB47:BB55 BB57:BB64 BB66:BB70 BB72:BB83 BB85:BB92 BB94:BB103 BB105:BB114">
    <cfRule type="expression" dxfId="3202" priority="4921" stopIfTrue="1">
      <formula>ISTEXT(BB30)</formula>
    </cfRule>
    <cfRule type="expression" dxfId="3201" priority="4922">
      <formula>FIND("Agir",BG30)</formula>
    </cfRule>
    <cfRule type="expression" dxfId="3200" priority="4923">
      <formula>FIND("Réagir",BG30)</formula>
    </cfRule>
  </conditionalFormatting>
  <conditionalFormatting sqref="BB30:BB34 BB36:BB45 BB47:BB55 BB57:BB64 BB66:BB70 BB72:BB83 BB85:BB92 BB94:BB103 BB105:BB114">
    <cfRule type="expression" dxfId="3199" priority="4918" stopIfTrue="1">
      <formula>ISTEXT(BB30)</formula>
    </cfRule>
    <cfRule type="expression" dxfId="3198" priority="4919">
      <formula>FIND("Agir",BG30)</formula>
    </cfRule>
    <cfRule type="expression" dxfId="3197" priority="4920">
      <formula>FIND("Réagir",BG30)</formula>
    </cfRule>
  </conditionalFormatting>
  <conditionalFormatting sqref="AA30:AA34">
    <cfRule type="expression" dxfId="3196" priority="4915" stopIfTrue="1">
      <formula>ISTEXT(AA30)</formula>
    </cfRule>
    <cfRule type="expression" dxfId="3195" priority="4916">
      <formula>FIND("Agir",BG30)</formula>
    </cfRule>
    <cfRule type="expression" dxfId="3194" priority="4917">
      <formula>FIND("Réagir",BG30)</formula>
    </cfRule>
  </conditionalFormatting>
  <conditionalFormatting sqref="I25">
    <cfRule type="expression" dxfId="3193" priority="4897" stopIfTrue="1">
      <formula>ISTEXT(I25)</formula>
    </cfRule>
    <cfRule type="expression" dxfId="3192" priority="4898">
      <formula>FIND("Agir",J25)</formula>
    </cfRule>
    <cfRule type="expression" dxfId="3191" priority="4899">
      <formula>FIND("Réagir",J25)</formula>
    </cfRule>
  </conditionalFormatting>
  <conditionalFormatting sqref="G25:H25">
    <cfRule type="expression" dxfId="3190" priority="4895" stopIfTrue="1">
      <formula>ISTEXT(G25)</formula>
    </cfRule>
    <cfRule type="expression" dxfId="3189" priority="4896">
      <formula>FIND("Conforter",J25)</formula>
    </cfRule>
  </conditionalFormatting>
  <conditionalFormatting sqref="D25">
    <cfRule type="expression" dxfId="3188" priority="4893" stopIfTrue="1">
      <formula>ISTEXT(D25)</formula>
    </cfRule>
    <cfRule type="expression" dxfId="3187" priority="4894">
      <formula>FIND("Conforter",F25)</formula>
    </cfRule>
  </conditionalFormatting>
  <conditionalFormatting sqref="BB25">
    <cfRule type="expression" dxfId="3186" priority="4890" stopIfTrue="1">
      <formula>ISTEXT(BB25)</formula>
    </cfRule>
    <cfRule type="expression" dxfId="3185" priority="4891">
      <formula>FIND("Agir",BG25)</formula>
    </cfRule>
    <cfRule type="expression" dxfId="3184" priority="4892">
      <formula>FIND("Réagir",BG25)</formula>
    </cfRule>
  </conditionalFormatting>
  <conditionalFormatting sqref="I30">
    <cfRule type="expression" dxfId="3183" priority="4887" stopIfTrue="1">
      <formula>ISTEXT(I30)</formula>
    </cfRule>
    <cfRule type="expression" dxfId="3182" priority="4888">
      <formula>FIND("Agir",J30)</formula>
    </cfRule>
    <cfRule type="expression" dxfId="3181" priority="4889">
      <formula>FIND("Réagir",J30)</formula>
    </cfRule>
  </conditionalFormatting>
  <conditionalFormatting sqref="F30">
    <cfRule type="expression" dxfId="3180" priority="4882" stopIfTrue="1">
      <formula>ISTEXT(F30)</formula>
    </cfRule>
    <cfRule type="expression" dxfId="3179" priority="4883">
      <formula>FIND("Conforter",I30)</formula>
    </cfRule>
  </conditionalFormatting>
  <conditionalFormatting sqref="G30">
    <cfRule type="expression" dxfId="3178" priority="4879" stopIfTrue="1">
      <formula>ISTEXT(G30)</formula>
    </cfRule>
    <cfRule type="expression" dxfId="3177" priority="4880">
      <formula>FIND("Agir",I30)</formula>
    </cfRule>
    <cfRule type="expression" dxfId="3176" priority="4881">
      <formula>FIND("Réagir",I30)</formula>
    </cfRule>
  </conditionalFormatting>
  <conditionalFormatting sqref="G30:H30">
    <cfRule type="expression" dxfId="3175" priority="4877" stopIfTrue="1">
      <formula>ISTEXT(G30)</formula>
    </cfRule>
    <cfRule type="expression" dxfId="3174" priority="4878">
      <formula>FIND("Conforter",J30)</formula>
    </cfRule>
  </conditionalFormatting>
  <conditionalFormatting sqref="I30">
    <cfRule type="expression" dxfId="3173" priority="4873" stopIfTrue="1">
      <formula>ISTEXT(I30)</formula>
    </cfRule>
    <cfRule type="expression" dxfId="3172" priority="4874">
      <formula>FIND("Agir",J30)</formula>
    </cfRule>
    <cfRule type="expression" dxfId="3171" priority="4875">
      <formula>FIND("Réagir",J30)</formula>
    </cfRule>
  </conditionalFormatting>
  <conditionalFormatting sqref="G30:H30">
    <cfRule type="expression" dxfId="3170" priority="4871" stopIfTrue="1">
      <formula>ISTEXT(G30)</formula>
    </cfRule>
    <cfRule type="expression" dxfId="3169" priority="4872">
      <formula>FIND("Conforter",J30)</formula>
    </cfRule>
  </conditionalFormatting>
  <conditionalFormatting sqref="D30">
    <cfRule type="expression" dxfId="3168" priority="4861" stopIfTrue="1">
      <formula>ISTEXT(D30)</formula>
    </cfRule>
    <cfRule type="expression" dxfId="3167" priority="4862">
      <formula>FIND("Agir",E30)</formula>
    </cfRule>
    <cfRule type="expression" dxfId="3166" priority="4863">
      <formula>FIND("Réagir",E30)</formula>
    </cfRule>
  </conditionalFormatting>
  <conditionalFormatting sqref="D30">
    <cfRule type="expression" dxfId="3165" priority="4859" stopIfTrue="1">
      <formula>ISTEXT(D30)</formula>
    </cfRule>
    <cfRule type="expression" dxfId="3164" priority="4860">
      <formula>FIND("Conforter",F30)</formula>
    </cfRule>
  </conditionalFormatting>
  <conditionalFormatting sqref="D30">
    <cfRule type="expression" dxfId="3163" priority="4857" stopIfTrue="1">
      <formula>ISTEXT(D30)</formula>
    </cfRule>
    <cfRule type="expression" dxfId="3162" priority="4858">
      <formula>FIND("Conforter",F30)</formula>
    </cfRule>
  </conditionalFormatting>
  <conditionalFormatting sqref="H30">
    <cfRule type="expression" dxfId="3161" priority="4854" stopIfTrue="1">
      <formula>ISTEXT(H30)</formula>
    </cfRule>
    <cfRule type="expression" dxfId="3160" priority="4855">
      <formula>FIND("Agir",J30)</formula>
    </cfRule>
    <cfRule type="expression" dxfId="3159" priority="4856">
      <formula>FIND("Réagir",J30)</formula>
    </cfRule>
  </conditionalFormatting>
  <conditionalFormatting sqref="BB30">
    <cfRule type="expression" dxfId="3158" priority="4845" stopIfTrue="1">
      <formula>ISTEXT(BB30)</formula>
    </cfRule>
    <cfRule type="expression" dxfId="3157" priority="4846">
      <formula>FIND("Agir",BG30)</formula>
    </cfRule>
    <cfRule type="expression" dxfId="3156" priority="4847">
      <formula>FIND("Réagir",BG30)</formula>
    </cfRule>
  </conditionalFormatting>
  <conditionalFormatting sqref="BB30">
    <cfRule type="expression" dxfId="3155" priority="4842" stopIfTrue="1">
      <formula>ISTEXT(BB30)</formula>
    </cfRule>
    <cfRule type="expression" dxfId="3154" priority="4843">
      <formula>FIND("Agir",BG30)</formula>
    </cfRule>
    <cfRule type="expression" dxfId="3153" priority="4844">
      <formula>FIND("Réagir",BG30)</formula>
    </cfRule>
  </conditionalFormatting>
  <conditionalFormatting sqref="AA30">
    <cfRule type="expression" dxfId="3152" priority="4839" stopIfTrue="1">
      <formula>ISTEXT(AA30)</formula>
    </cfRule>
    <cfRule type="expression" dxfId="3151" priority="4840">
      <formula>FIND("Agir",BG30)</formula>
    </cfRule>
    <cfRule type="expression" dxfId="3150" priority="4841">
      <formula>FIND("Réagir",BG30)</formula>
    </cfRule>
  </conditionalFormatting>
  <conditionalFormatting sqref="I36:I43">
    <cfRule type="expression" dxfId="3149" priority="4821" stopIfTrue="1">
      <formula>ISTEXT(I36)</formula>
    </cfRule>
    <cfRule type="expression" dxfId="3148" priority="4822">
      <formula>FIND("Agir",J36)</formula>
    </cfRule>
    <cfRule type="expression" dxfId="3147" priority="4823">
      <formula>FIND("Réagir",J36)</formula>
    </cfRule>
  </conditionalFormatting>
  <conditionalFormatting sqref="F36:F43">
    <cfRule type="expression" dxfId="3146" priority="4816" stopIfTrue="1">
      <formula>ISTEXT(F36)</formula>
    </cfRule>
    <cfRule type="expression" dxfId="3145" priority="4817">
      <formula>FIND("Conforter",I36)</formula>
    </cfRule>
  </conditionalFormatting>
  <conditionalFormatting sqref="G36:G43">
    <cfRule type="expression" dxfId="3144" priority="4813" stopIfTrue="1">
      <formula>ISTEXT(G36)</formula>
    </cfRule>
    <cfRule type="expression" dxfId="3143" priority="4814">
      <formula>FIND("Agir",I36)</formula>
    </cfRule>
    <cfRule type="expression" dxfId="3142" priority="4815">
      <formula>FIND("Réagir",I36)</formula>
    </cfRule>
  </conditionalFormatting>
  <conditionalFormatting sqref="G36:H43">
    <cfRule type="expression" dxfId="3141" priority="4811" stopIfTrue="1">
      <formula>ISTEXT(G36)</formula>
    </cfRule>
    <cfRule type="expression" dxfId="3140" priority="4812">
      <formula>FIND("Conforter",J36)</formula>
    </cfRule>
  </conditionalFormatting>
  <conditionalFormatting sqref="I38">
    <cfRule type="expression" dxfId="3139" priority="4807" stopIfTrue="1">
      <formula>ISTEXT(I38)</formula>
    </cfRule>
    <cfRule type="expression" dxfId="3138" priority="4808">
      <formula>FIND("Agir",J38)</formula>
    </cfRule>
    <cfRule type="expression" dxfId="3137" priority="4809">
      <formula>FIND("Réagir",J38)</formula>
    </cfRule>
  </conditionalFormatting>
  <conditionalFormatting sqref="G38:H38">
    <cfRule type="expression" dxfId="3136" priority="4805" stopIfTrue="1">
      <formula>ISTEXT(G38)</formula>
    </cfRule>
    <cfRule type="expression" dxfId="3135" priority="4806">
      <formula>FIND("Conforter",J38)</formula>
    </cfRule>
  </conditionalFormatting>
  <conditionalFormatting sqref="I39">
    <cfRule type="expression" dxfId="3134" priority="4802" stopIfTrue="1">
      <formula>ISTEXT(I39)</formula>
    </cfRule>
    <cfRule type="expression" dxfId="3133" priority="4803">
      <formula>FIND("Agir",J39)</formula>
    </cfRule>
    <cfRule type="expression" dxfId="3132" priority="4804">
      <formula>FIND("Réagir",J39)</formula>
    </cfRule>
  </conditionalFormatting>
  <conditionalFormatting sqref="G39:H39">
    <cfRule type="expression" dxfId="3131" priority="4800" stopIfTrue="1">
      <formula>ISTEXT(G39)</formula>
    </cfRule>
    <cfRule type="expression" dxfId="3130" priority="4801">
      <formula>FIND("Conforter",J39)</formula>
    </cfRule>
  </conditionalFormatting>
  <conditionalFormatting sqref="I40">
    <cfRule type="expression" dxfId="3129" priority="4797" stopIfTrue="1">
      <formula>ISTEXT(I40)</formula>
    </cfRule>
    <cfRule type="expression" dxfId="3128" priority="4798">
      <formula>FIND("Agir",J40)</formula>
    </cfRule>
    <cfRule type="expression" dxfId="3127" priority="4799">
      <formula>FIND("Réagir",J40)</formula>
    </cfRule>
  </conditionalFormatting>
  <conditionalFormatting sqref="G40:H40">
    <cfRule type="expression" dxfId="3126" priority="4795" stopIfTrue="1">
      <formula>ISTEXT(G40)</formula>
    </cfRule>
    <cfRule type="expression" dxfId="3125" priority="4796">
      <formula>FIND("Conforter",J40)</formula>
    </cfRule>
  </conditionalFormatting>
  <conditionalFormatting sqref="I41">
    <cfRule type="expression" dxfId="3124" priority="4792" stopIfTrue="1">
      <formula>ISTEXT(I41)</formula>
    </cfRule>
    <cfRule type="expression" dxfId="3123" priority="4793">
      <formula>FIND("Agir",J41)</formula>
    </cfRule>
    <cfRule type="expression" dxfId="3122" priority="4794">
      <formula>FIND("Réagir",J41)</formula>
    </cfRule>
  </conditionalFormatting>
  <conditionalFormatting sqref="G41:H41">
    <cfRule type="expression" dxfId="3121" priority="4790" stopIfTrue="1">
      <formula>ISTEXT(G41)</formula>
    </cfRule>
    <cfRule type="expression" dxfId="3120" priority="4791">
      <formula>FIND("Conforter",J41)</formula>
    </cfRule>
  </conditionalFormatting>
  <conditionalFormatting sqref="I42">
    <cfRule type="expression" dxfId="3119" priority="4787" stopIfTrue="1">
      <formula>ISTEXT(I42)</formula>
    </cfRule>
    <cfRule type="expression" dxfId="3118" priority="4788">
      <formula>FIND("Agir",J42)</formula>
    </cfRule>
    <cfRule type="expression" dxfId="3117" priority="4789">
      <formula>FIND("Réagir",J42)</formula>
    </cfRule>
  </conditionalFormatting>
  <conditionalFormatting sqref="G42:H42">
    <cfRule type="expression" dxfId="3116" priority="4785" stopIfTrue="1">
      <formula>ISTEXT(G42)</formula>
    </cfRule>
    <cfRule type="expression" dxfId="3115" priority="4786">
      <formula>FIND("Conforter",J42)</formula>
    </cfRule>
  </conditionalFormatting>
  <conditionalFormatting sqref="I43">
    <cfRule type="expression" dxfId="3114" priority="4782" stopIfTrue="1">
      <formula>ISTEXT(I43)</formula>
    </cfRule>
    <cfRule type="expression" dxfId="3113" priority="4783">
      <formula>FIND("Agir",J43)</formula>
    </cfRule>
    <cfRule type="expression" dxfId="3112" priority="4784">
      <formula>FIND("Réagir",J43)</formula>
    </cfRule>
  </conditionalFormatting>
  <conditionalFormatting sqref="G43:H43">
    <cfRule type="expression" dxfId="3111" priority="4780" stopIfTrue="1">
      <formula>ISTEXT(G43)</formula>
    </cfRule>
    <cfRule type="expression" dxfId="3110" priority="4781">
      <formula>FIND("Conforter",J43)</formula>
    </cfRule>
  </conditionalFormatting>
  <conditionalFormatting sqref="I37">
    <cfRule type="expression" dxfId="3109" priority="4777" stopIfTrue="1">
      <formula>ISTEXT(I37)</formula>
    </cfRule>
    <cfRule type="expression" dxfId="3108" priority="4778">
      <formula>FIND("Agir",J37)</formula>
    </cfRule>
    <cfRule type="expression" dxfId="3107" priority="4779">
      <formula>FIND("Réagir",J37)</formula>
    </cfRule>
  </conditionalFormatting>
  <conditionalFormatting sqref="D36:D43">
    <cfRule type="expression" dxfId="3106" priority="4767" stopIfTrue="1">
      <formula>ISTEXT(D36)</formula>
    </cfRule>
    <cfRule type="expression" dxfId="3105" priority="4768">
      <formula>FIND("Agir",E36)</formula>
    </cfRule>
    <cfRule type="expression" dxfId="3104" priority="4769">
      <formula>FIND("Réagir",E36)</formula>
    </cfRule>
  </conditionalFormatting>
  <conditionalFormatting sqref="D37:D43">
    <cfRule type="expression" dxfId="3103" priority="4765" stopIfTrue="1">
      <formula>ISTEXT(D37)</formula>
    </cfRule>
    <cfRule type="expression" dxfId="3102" priority="4766">
      <formula>FIND("Conforter",F37)</formula>
    </cfRule>
  </conditionalFormatting>
  <conditionalFormatting sqref="D36">
    <cfRule type="expression" dxfId="3101" priority="4763" stopIfTrue="1">
      <formula>ISTEXT(D36)</formula>
    </cfRule>
    <cfRule type="expression" dxfId="3100" priority="4764">
      <formula>FIND("Conforter",F36)</formula>
    </cfRule>
  </conditionalFormatting>
  <conditionalFormatting sqref="D38">
    <cfRule type="expression" dxfId="3099" priority="4761" stopIfTrue="1">
      <formula>ISTEXT(D38)</formula>
    </cfRule>
    <cfRule type="expression" dxfId="3098" priority="4762">
      <formula>FIND("Conforter",F38)</formula>
    </cfRule>
  </conditionalFormatting>
  <conditionalFormatting sqref="D39">
    <cfRule type="expression" dxfId="3097" priority="4759" stopIfTrue="1">
      <formula>ISTEXT(D39)</formula>
    </cfRule>
    <cfRule type="expression" dxfId="3096" priority="4760">
      <formula>FIND("Conforter",F39)</formula>
    </cfRule>
  </conditionalFormatting>
  <conditionalFormatting sqref="D40">
    <cfRule type="expression" dxfId="3095" priority="4757" stopIfTrue="1">
      <formula>ISTEXT(D40)</formula>
    </cfRule>
    <cfRule type="expression" dxfId="3094" priority="4758">
      <formula>FIND("Conforter",F40)</formula>
    </cfRule>
  </conditionalFormatting>
  <conditionalFormatting sqref="D41">
    <cfRule type="expression" dxfId="3093" priority="4755" stopIfTrue="1">
      <formula>ISTEXT(D41)</formula>
    </cfRule>
    <cfRule type="expression" dxfId="3092" priority="4756">
      <formula>FIND("Conforter",F41)</formula>
    </cfRule>
  </conditionalFormatting>
  <conditionalFormatting sqref="D42">
    <cfRule type="expression" dxfId="3091" priority="4753" stopIfTrue="1">
      <formula>ISTEXT(D42)</formula>
    </cfRule>
    <cfRule type="expression" dxfId="3090" priority="4754">
      <formula>FIND("Conforter",F42)</formula>
    </cfRule>
  </conditionalFormatting>
  <conditionalFormatting sqref="D43">
    <cfRule type="expression" dxfId="3089" priority="4751" stopIfTrue="1">
      <formula>ISTEXT(D43)</formula>
    </cfRule>
    <cfRule type="expression" dxfId="3088" priority="4752">
      <formula>FIND("Conforter",F43)</formula>
    </cfRule>
  </conditionalFormatting>
  <conditionalFormatting sqref="H36:H43">
    <cfRule type="expression" dxfId="3087" priority="4748" stopIfTrue="1">
      <formula>ISTEXT(H36)</formula>
    </cfRule>
    <cfRule type="expression" dxfId="3086" priority="4749">
      <formula>FIND("Agir",J36)</formula>
    </cfRule>
    <cfRule type="expression" dxfId="3085" priority="4750">
      <formula>FIND("Réagir",J36)</formula>
    </cfRule>
  </conditionalFormatting>
  <conditionalFormatting sqref="H36">
    <cfRule type="expression" dxfId="3084" priority="4740" stopIfTrue="1">
      <formula>ISTEXT(H36)</formula>
    </cfRule>
    <cfRule type="expression" dxfId="3083" priority="4741">
      <formula>FIND("Conforter",J36)</formula>
    </cfRule>
  </conditionalFormatting>
  <conditionalFormatting sqref="BB36:BB43">
    <cfRule type="expression" dxfId="3082" priority="4737" stopIfTrue="1">
      <formula>ISTEXT(BB36)</formula>
    </cfRule>
    <cfRule type="expression" dxfId="3081" priority="4738">
      <formula>FIND("Agir",BG36)</formula>
    </cfRule>
    <cfRule type="expression" dxfId="3080" priority="4739">
      <formula>FIND("Réagir",BG36)</formula>
    </cfRule>
  </conditionalFormatting>
  <conditionalFormatting sqref="BB38">
    <cfRule type="expression" dxfId="3079" priority="4734" stopIfTrue="1">
      <formula>ISTEXT(BB38)</formula>
    </cfRule>
    <cfRule type="expression" dxfId="3078" priority="4735">
      <formula>FIND("Agir",BG38)</formula>
    </cfRule>
    <cfRule type="expression" dxfId="3077" priority="4736">
      <formula>FIND("Réagir",BG38)</formula>
    </cfRule>
  </conditionalFormatting>
  <conditionalFormatting sqref="BB39">
    <cfRule type="expression" dxfId="3076" priority="4731" stopIfTrue="1">
      <formula>ISTEXT(BB39)</formula>
    </cfRule>
    <cfRule type="expression" dxfId="3075" priority="4732">
      <formula>FIND("Agir",BG39)</formula>
    </cfRule>
    <cfRule type="expression" dxfId="3074" priority="4733">
      <formula>FIND("Réagir",BG39)</formula>
    </cfRule>
  </conditionalFormatting>
  <conditionalFormatting sqref="BB40">
    <cfRule type="expression" dxfId="3073" priority="4728" stopIfTrue="1">
      <formula>ISTEXT(BB40)</formula>
    </cfRule>
    <cfRule type="expression" dxfId="3072" priority="4729">
      <formula>FIND("Agir",BG40)</formula>
    </cfRule>
    <cfRule type="expression" dxfId="3071" priority="4730">
      <formula>FIND("Réagir",BG40)</formula>
    </cfRule>
  </conditionalFormatting>
  <conditionalFormatting sqref="BB41">
    <cfRule type="expression" dxfId="3070" priority="4725" stopIfTrue="1">
      <formula>ISTEXT(BB41)</formula>
    </cfRule>
    <cfRule type="expression" dxfId="3069" priority="4726">
      <formula>FIND("Agir",BG41)</formula>
    </cfRule>
    <cfRule type="expression" dxfId="3068" priority="4727">
      <formula>FIND("Réagir",BG41)</formula>
    </cfRule>
  </conditionalFormatting>
  <conditionalFormatting sqref="BB42">
    <cfRule type="expression" dxfId="3067" priority="4722" stopIfTrue="1">
      <formula>ISTEXT(BB42)</formula>
    </cfRule>
    <cfRule type="expression" dxfId="3066" priority="4723">
      <formula>FIND("Agir",BG42)</formula>
    </cfRule>
    <cfRule type="expression" dxfId="3065" priority="4724">
      <formula>FIND("Réagir",BG42)</formula>
    </cfRule>
  </conditionalFormatting>
  <conditionalFormatting sqref="BB43">
    <cfRule type="expression" dxfId="3064" priority="4719" stopIfTrue="1">
      <formula>ISTEXT(BB43)</formula>
    </cfRule>
    <cfRule type="expression" dxfId="3063" priority="4720">
      <formula>FIND("Agir",BG43)</formula>
    </cfRule>
    <cfRule type="expression" dxfId="3062" priority="4721">
      <formula>FIND("Réagir",BG43)</formula>
    </cfRule>
  </conditionalFormatting>
  <conditionalFormatting sqref="BB37">
    <cfRule type="expression" dxfId="3061" priority="4716" stopIfTrue="1">
      <formula>ISTEXT(BB37)</formula>
    </cfRule>
    <cfRule type="expression" dxfId="3060" priority="4717">
      <formula>FIND("Agir",BG37)</formula>
    </cfRule>
    <cfRule type="expression" dxfId="3059" priority="4718">
      <formula>FIND("Réagir",BG37)</formula>
    </cfRule>
  </conditionalFormatting>
  <conditionalFormatting sqref="AA36:AA43">
    <cfRule type="expression" dxfId="3058" priority="4713" stopIfTrue="1">
      <formula>ISTEXT(AA36)</formula>
    </cfRule>
    <cfRule type="expression" dxfId="3057" priority="4714">
      <formula>FIND("Agir",BG36)</formula>
    </cfRule>
    <cfRule type="expression" dxfId="3056" priority="4715">
      <formula>FIND("Réagir",BG36)</formula>
    </cfRule>
  </conditionalFormatting>
  <conditionalFormatting sqref="I44">
    <cfRule type="expression" dxfId="3055" priority="4695" stopIfTrue="1">
      <formula>ISTEXT(I44)</formula>
    </cfRule>
    <cfRule type="expression" dxfId="3054" priority="4696">
      <formula>FIND("Agir",J44)</formula>
    </cfRule>
    <cfRule type="expression" dxfId="3053" priority="4697">
      <formula>FIND("Réagir",J44)</formula>
    </cfRule>
  </conditionalFormatting>
  <conditionalFormatting sqref="F44">
    <cfRule type="expression" dxfId="3052" priority="4690" stopIfTrue="1">
      <formula>ISTEXT(F44)</formula>
    </cfRule>
    <cfRule type="expression" dxfId="3051" priority="4691">
      <formula>FIND("Conforter",I44)</formula>
    </cfRule>
  </conditionalFormatting>
  <conditionalFormatting sqref="G44">
    <cfRule type="expression" dxfId="3050" priority="4687" stopIfTrue="1">
      <formula>ISTEXT(G44)</formula>
    </cfRule>
    <cfRule type="expression" dxfId="3049" priority="4688">
      <formula>FIND("Agir",I44)</formula>
    </cfRule>
    <cfRule type="expression" dxfId="3048" priority="4689">
      <formula>FIND("Réagir",I44)</formula>
    </cfRule>
  </conditionalFormatting>
  <conditionalFormatting sqref="G44:H44">
    <cfRule type="expression" dxfId="3047" priority="4685" stopIfTrue="1">
      <formula>ISTEXT(G44)</formula>
    </cfRule>
    <cfRule type="expression" dxfId="3046" priority="4686">
      <formula>FIND("Conforter",J44)</formula>
    </cfRule>
  </conditionalFormatting>
  <conditionalFormatting sqref="I44">
    <cfRule type="expression" dxfId="3045" priority="4681" stopIfTrue="1">
      <formula>ISTEXT(I44)</formula>
    </cfRule>
    <cfRule type="expression" dxfId="3044" priority="4682">
      <formula>FIND("Agir",J44)</formula>
    </cfRule>
    <cfRule type="expression" dxfId="3043" priority="4683">
      <formula>FIND("Réagir",J44)</formula>
    </cfRule>
  </conditionalFormatting>
  <conditionalFormatting sqref="G44:H44">
    <cfRule type="expression" dxfId="3042" priority="4679" stopIfTrue="1">
      <formula>ISTEXT(G44)</formula>
    </cfRule>
    <cfRule type="expression" dxfId="3041" priority="4680">
      <formula>FIND("Conforter",J44)</formula>
    </cfRule>
  </conditionalFormatting>
  <conditionalFormatting sqref="D44">
    <cfRule type="expression" dxfId="3040" priority="4669" stopIfTrue="1">
      <formula>ISTEXT(D44)</formula>
    </cfRule>
    <cfRule type="expression" dxfId="3039" priority="4670">
      <formula>FIND("Agir",E44)</formula>
    </cfRule>
    <cfRule type="expression" dxfId="3038" priority="4671">
      <formula>FIND("Réagir",E44)</formula>
    </cfRule>
  </conditionalFormatting>
  <conditionalFormatting sqref="D44">
    <cfRule type="expression" dxfId="3037" priority="4667" stopIfTrue="1">
      <formula>ISTEXT(D44)</formula>
    </cfRule>
    <cfRule type="expression" dxfId="3036" priority="4668">
      <formula>FIND("Conforter",F44)</formula>
    </cfRule>
  </conditionalFormatting>
  <conditionalFormatting sqref="D44">
    <cfRule type="expression" dxfId="3035" priority="4665" stopIfTrue="1">
      <formula>ISTEXT(D44)</formula>
    </cfRule>
    <cfRule type="expression" dxfId="3034" priority="4666">
      <formula>FIND("Conforter",F44)</formula>
    </cfRule>
  </conditionalFormatting>
  <conditionalFormatting sqref="H44">
    <cfRule type="expression" dxfId="3033" priority="4662" stopIfTrue="1">
      <formula>ISTEXT(H44)</formula>
    </cfRule>
    <cfRule type="expression" dxfId="3032" priority="4663">
      <formula>FIND("Agir",J44)</formula>
    </cfRule>
    <cfRule type="expression" dxfId="3031" priority="4664">
      <formula>FIND("Réagir",J44)</formula>
    </cfRule>
  </conditionalFormatting>
  <conditionalFormatting sqref="BB44">
    <cfRule type="expression" dxfId="3030" priority="4653" stopIfTrue="1">
      <formula>ISTEXT(BB44)</formula>
    </cfRule>
    <cfRule type="expression" dxfId="3029" priority="4654">
      <formula>FIND("Agir",BG44)</formula>
    </cfRule>
    <cfRule type="expression" dxfId="3028" priority="4655">
      <formula>FIND("Réagir",BG44)</formula>
    </cfRule>
  </conditionalFormatting>
  <conditionalFormatting sqref="BB44">
    <cfRule type="expression" dxfId="3027" priority="4650" stopIfTrue="1">
      <formula>ISTEXT(BB44)</formula>
    </cfRule>
    <cfRule type="expression" dxfId="3026" priority="4651">
      <formula>FIND("Agir",BG44)</formula>
    </cfRule>
    <cfRule type="expression" dxfId="3025" priority="4652">
      <formula>FIND("Réagir",BG44)</formula>
    </cfRule>
  </conditionalFormatting>
  <conditionalFormatting sqref="AA44">
    <cfRule type="expression" dxfId="3024" priority="4647" stopIfTrue="1">
      <formula>ISTEXT(AA44)</formula>
    </cfRule>
    <cfRule type="expression" dxfId="3023" priority="4648">
      <formula>FIND("Agir",BG44)</formula>
    </cfRule>
    <cfRule type="expression" dxfId="3022" priority="4649">
      <formula>FIND("Réagir",BG44)</formula>
    </cfRule>
  </conditionalFormatting>
  <conditionalFormatting sqref="I45 I47:I55 I57:I64 I66:I70 I72:I83 I85:I92 I94:I103 I105:I114">
    <cfRule type="expression" dxfId="3021" priority="4629" stopIfTrue="1">
      <formula>ISTEXT(I45)</formula>
    </cfRule>
    <cfRule type="expression" dxfId="3020" priority="4630">
      <formula>FIND("Agir",J45)</formula>
    </cfRule>
    <cfRule type="expression" dxfId="3019" priority="4631">
      <formula>FIND("Réagir",J45)</formula>
    </cfRule>
  </conditionalFormatting>
  <conditionalFormatting sqref="F45 F47:F55 F57:F64 F66:F70 F72:F83 F85:F92 F94:F103 F105:F114">
    <cfRule type="expression" dxfId="3018" priority="4624" stopIfTrue="1">
      <formula>ISTEXT(F45)</formula>
    </cfRule>
    <cfRule type="expression" dxfId="3017" priority="4625">
      <formula>FIND("Conforter",I45)</formula>
    </cfRule>
  </conditionalFormatting>
  <conditionalFormatting sqref="G45 G47:G55 G57:G64 G66:G70 G72:G83 G85:G92 G94:G103 G105:G114">
    <cfRule type="expression" dxfId="3016" priority="4621" stopIfTrue="1">
      <formula>ISTEXT(G45)</formula>
    </cfRule>
    <cfRule type="expression" dxfId="3015" priority="4622">
      <formula>FIND("Agir",I45)</formula>
    </cfRule>
    <cfRule type="expression" dxfId="3014" priority="4623">
      <formula>FIND("Réagir",I45)</formula>
    </cfRule>
  </conditionalFormatting>
  <conditionalFormatting sqref="G45:H45 G47:H55 G57:H64 G66:H70 G72:H83 G85:H92 G94:H103 G105:H114">
    <cfRule type="expression" dxfId="3013" priority="4619" stopIfTrue="1">
      <formula>ISTEXT(G45)</formula>
    </cfRule>
    <cfRule type="expression" dxfId="3012" priority="4620">
      <formula>FIND("Conforter",J45)</formula>
    </cfRule>
  </conditionalFormatting>
  <conditionalFormatting sqref="I45 I47:I55 I57:I64 I66:I70 I72:I83 I85:I92 I94:I103 I105:I114">
    <cfRule type="expression" dxfId="3011" priority="4615" stopIfTrue="1">
      <formula>ISTEXT(I45)</formula>
    </cfRule>
    <cfRule type="expression" dxfId="3010" priority="4616">
      <formula>FIND("Agir",J45)</formula>
    </cfRule>
    <cfRule type="expression" dxfId="3009" priority="4617">
      <formula>FIND("Réagir",J45)</formula>
    </cfRule>
  </conditionalFormatting>
  <conditionalFormatting sqref="G45:H45 G47:H55 G57:H64 G66:H70 G72:H83 G85:H92 G94:H103 G105:H114">
    <cfRule type="expression" dxfId="3008" priority="4613" stopIfTrue="1">
      <formula>ISTEXT(G45)</formula>
    </cfRule>
    <cfRule type="expression" dxfId="3007" priority="4614">
      <formula>FIND("Conforter",J45)</formula>
    </cfRule>
  </conditionalFormatting>
  <conditionalFormatting sqref="D45 D47:D55 D57:D64 D66:D70 D72:D83 D85:D92 D94:D103 D105:D114">
    <cfRule type="expression" dxfId="3006" priority="4603" stopIfTrue="1">
      <formula>ISTEXT(D45)</formula>
    </cfRule>
    <cfRule type="expression" dxfId="3005" priority="4604">
      <formula>FIND("Agir",E45)</formula>
    </cfRule>
    <cfRule type="expression" dxfId="3004" priority="4605">
      <formula>FIND("Réagir",E45)</formula>
    </cfRule>
  </conditionalFormatting>
  <conditionalFormatting sqref="D45 D47:D55 D57:D64 D66:D70 D72:D83 D85:D92 D94:D103 D105:D114">
    <cfRule type="expression" dxfId="3003" priority="4601" stopIfTrue="1">
      <formula>ISTEXT(D45)</formula>
    </cfRule>
    <cfRule type="expression" dxfId="3002" priority="4602">
      <formula>FIND("Conforter",F45)</formula>
    </cfRule>
  </conditionalFormatting>
  <conditionalFormatting sqref="D45 D47:D55 D57:D64 D66:D70 D72:D83 D85:D92 D94:D103 D105:D114">
    <cfRule type="expression" dxfId="3001" priority="4599" stopIfTrue="1">
      <formula>ISTEXT(D45)</formula>
    </cfRule>
    <cfRule type="expression" dxfId="3000" priority="4600">
      <formula>FIND("Conforter",F45)</formula>
    </cfRule>
  </conditionalFormatting>
  <conditionalFormatting sqref="H45 H47:H55 H57:H64 H66:H70 H72:H83 H85:H92 H94:H103 H105:H114">
    <cfRule type="expression" dxfId="2999" priority="4596" stopIfTrue="1">
      <formula>ISTEXT(H45)</formula>
    </cfRule>
    <cfRule type="expression" dxfId="2998" priority="4597">
      <formula>FIND("Agir",J45)</formula>
    </cfRule>
    <cfRule type="expression" dxfId="2997" priority="4598">
      <formula>FIND("Réagir",J45)</formula>
    </cfRule>
  </conditionalFormatting>
  <conditionalFormatting sqref="BB45 BB47:BB55 BB57:BB64 BB66:BB70 BB72:BB83 BB85:BB92 BB94:BB103 BB105:BB114">
    <cfRule type="expression" dxfId="2996" priority="4587" stopIfTrue="1">
      <formula>ISTEXT(BB45)</formula>
    </cfRule>
    <cfRule type="expression" dxfId="2995" priority="4588">
      <formula>FIND("Agir",BG45)</formula>
    </cfRule>
    <cfRule type="expression" dxfId="2994" priority="4589">
      <formula>FIND("Réagir",BG45)</formula>
    </cfRule>
  </conditionalFormatting>
  <conditionalFormatting sqref="BB45 BB47:BB55 BB57:BB64 BB66:BB70 BB72:BB83 BB85:BB92 BB94:BB103 BB105:BB114">
    <cfRule type="expression" dxfId="2993" priority="4584" stopIfTrue="1">
      <formula>ISTEXT(BB45)</formula>
    </cfRule>
    <cfRule type="expression" dxfId="2992" priority="4585">
      <formula>FIND("Agir",BG45)</formula>
    </cfRule>
    <cfRule type="expression" dxfId="2991" priority="4586">
      <formula>FIND("Réagir",BG45)</formula>
    </cfRule>
  </conditionalFormatting>
  <conditionalFormatting sqref="AA45">
    <cfRule type="expression" dxfId="2990" priority="4581" stopIfTrue="1">
      <formula>ISTEXT(AA45)</formula>
    </cfRule>
    <cfRule type="expression" dxfId="2989" priority="4582">
      <formula>FIND("Agir",BG45)</formula>
    </cfRule>
    <cfRule type="expression" dxfId="2988" priority="4583">
      <formula>FIND("Réagir",BG45)</formula>
    </cfRule>
  </conditionalFormatting>
  <conditionalFormatting sqref="I40">
    <cfRule type="expression" dxfId="2987" priority="4563" stopIfTrue="1">
      <formula>ISTEXT(I40)</formula>
    </cfRule>
    <cfRule type="expression" dxfId="2986" priority="4564">
      <formula>FIND("Agir",J40)</formula>
    </cfRule>
    <cfRule type="expression" dxfId="2985" priority="4565">
      <formula>FIND("Réagir",J40)</formula>
    </cfRule>
  </conditionalFormatting>
  <conditionalFormatting sqref="G40:H40">
    <cfRule type="expression" dxfId="2984" priority="4561" stopIfTrue="1">
      <formula>ISTEXT(G40)</formula>
    </cfRule>
    <cfRule type="expression" dxfId="2983" priority="4562">
      <formula>FIND("Conforter",J40)</formula>
    </cfRule>
  </conditionalFormatting>
  <conditionalFormatting sqref="D40">
    <cfRule type="expression" dxfId="2982" priority="4559" stopIfTrue="1">
      <formula>ISTEXT(D40)</formula>
    </cfRule>
    <cfRule type="expression" dxfId="2981" priority="4560">
      <formula>FIND("Conforter",F40)</formula>
    </cfRule>
  </conditionalFormatting>
  <conditionalFormatting sqref="BB40">
    <cfRule type="expression" dxfId="2980" priority="4556" stopIfTrue="1">
      <formula>ISTEXT(BB40)</formula>
    </cfRule>
    <cfRule type="expression" dxfId="2979" priority="4557">
      <formula>FIND("Agir",BG40)</formula>
    </cfRule>
    <cfRule type="expression" dxfId="2978" priority="4558">
      <formula>FIND("Réagir",BG40)</formula>
    </cfRule>
  </conditionalFormatting>
  <conditionalFormatting sqref="I42">
    <cfRule type="expression" dxfId="2977" priority="4553" stopIfTrue="1">
      <formula>ISTEXT(I42)</formula>
    </cfRule>
    <cfRule type="expression" dxfId="2976" priority="4554">
      <formula>FIND("Agir",J42)</formula>
    </cfRule>
    <cfRule type="expression" dxfId="2975" priority="4555">
      <formula>FIND("Réagir",J42)</formula>
    </cfRule>
  </conditionalFormatting>
  <conditionalFormatting sqref="G42:H42">
    <cfRule type="expression" dxfId="2974" priority="4551" stopIfTrue="1">
      <formula>ISTEXT(G42)</formula>
    </cfRule>
    <cfRule type="expression" dxfId="2973" priority="4552">
      <formula>FIND("Conforter",J42)</formula>
    </cfRule>
  </conditionalFormatting>
  <conditionalFormatting sqref="D42">
    <cfRule type="expression" dxfId="2972" priority="4549" stopIfTrue="1">
      <formula>ISTEXT(D42)</formula>
    </cfRule>
    <cfRule type="expression" dxfId="2971" priority="4550">
      <formula>FIND("Conforter",F42)</formula>
    </cfRule>
  </conditionalFormatting>
  <conditionalFormatting sqref="BB42">
    <cfRule type="expression" dxfId="2970" priority="4546" stopIfTrue="1">
      <formula>ISTEXT(BB42)</formula>
    </cfRule>
    <cfRule type="expression" dxfId="2969" priority="4547">
      <formula>FIND("Agir",BG42)</formula>
    </cfRule>
    <cfRule type="expression" dxfId="2968" priority="4548">
      <formula>FIND("Réagir",BG42)</formula>
    </cfRule>
  </conditionalFormatting>
  <conditionalFormatting sqref="I43">
    <cfRule type="expression" dxfId="2967" priority="4543" stopIfTrue="1">
      <formula>ISTEXT(I43)</formula>
    </cfRule>
    <cfRule type="expression" dxfId="2966" priority="4544">
      <formula>FIND("Agir",J43)</formula>
    </cfRule>
    <cfRule type="expression" dxfId="2965" priority="4545">
      <formula>FIND("Réagir",J43)</formula>
    </cfRule>
  </conditionalFormatting>
  <conditionalFormatting sqref="G43:H43">
    <cfRule type="expression" dxfId="2964" priority="4541" stopIfTrue="1">
      <formula>ISTEXT(G43)</formula>
    </cfRule>
    <cfRule type="expression" dxfId="2963" priority="4542">
      <formula>FIND("Conforter",J43)</formula>
    </cfRule>
  </conditionalFormatting>
  <conditionalFormatting sqref="D43">
    <cfRule type="expression" dxfId="2962" priority="4539" stopIfTrue="1">
      <formula>ISTEXT(D43)</formula>
    </cfRule>
    <cfRule type="expression" dxfId="2961" priority="4540">
      <formula>FIND("Conforter",F43)</formula>
    </cfRule>
  </conditionalFormatting>
  <conditionalFormatting sqref="BB43">
    <cfRule type="expression" dxfId="2960" priority="4536" stopIfTrue="1">
      <formula>ISTEXT(BB43)</formula>
    </cfRule>
    <cfRule type="expression" dxfId="2959" priority="4537">
      <formula>FIND("Agir",BG43)</formula>
    </cfRule>
    <cfRule type="expression" dxfId="2958" priority="4538">
      <formula>FIND("Réagir",BG43)</formula>
    </cfRule>
  </conditionalFormatting>
  <conditionalFormatting sqref="I47:I54">
    <cfRule type="expression" dxfId="2957" priority="4533" stopIfTrue="1">
      <formula>ISTEXT(I47)</formula>
    </cfRule>
    <cfRule type="expression" dxfId="2956" priority="4534">
      <formula>FIND("Agir",J47)</formula>
    </cfRule>
    <cfRule type="expression" dxfId="2955" priority="4535">
      <formula>FIND("Réagir",J47)</formula>
    </cfRule>
  </conditionalFormatting>
  <conditionalFormatting sqref="F47:F54">
    <cfRule type="expression" dxfId="2954" priority="4528" stopIfTrue="1">
      <formula>ISTEXT(F47)</formula>
    </cfRule>
    <cfRule type="expression" dxfId="2953" priority="4529">
      <formula>FIND("Conforter",I47)</formula>
    </cfRule>
  </conditionalFormatting>
  <conditionalFormatting sqref="G47:G54">
    <cfRule type="expression" dxfId="2952" priority="4525" stopIfTrue="1">
      <formula>ISTEXT(G47)</formula>
    </cfRule>
    <cfRule type="expression" dxfId="2951" priority="4526">
      <formula>FIND("Agir",I47)</formula>
    </cfRule>
    <cfRule type="expression" dxfId="2950" priority="4527">
      <formula>FIND("Réagir",I47)</formula>
    </cfRule>
  </conditionalFormatting>
  <conditionalFormatting sqref="G47:H54">
    <cfRule type="expression" dxfId="2949" priority="4523" stopIfTrue="1">
      <formula>ISTEXT(G47)</formula>
    </cfRule>
    <cfRule type="expression" dxfId="2948" priority="4524">
      <formula>FIND("Conforter",J47)</formula>
    </cfRule>
  </conditionalFormatting>
  <conditionalFormatting sqref="I49">
    <cfRule type="expression" dxfId="2947" priority="4519" stopIfTrue="1">
      <formula>ISTEXT(I49)</formula>
    </cfRule>
    <cfRule type="expression" dxfId="2946" priority="4520">
      <formula>FIND("Agir",J49)</formula>
    </cfRule>
    <cfRule type="expression" dxfId="2945" priority="4521">
      <formula>FIND("Réagir",J49)</formula>
    </cfRule>
  </conditionalFormatting>
  <conditionalFormatting sqref="G49:H49">
    <cfRule type="expression" dxfId="2944" priority="4517" stopIfTrue="1">
      <formula>ISTEXT(G49)</formula>
    </cfRule>
    <cfRule type="expression" dxfId="2943" priority="4518">
      <formula>FIND("Conforter",J49)</formula>
    </cfRule>
  </conditionalFormatting>
  <conditionalFormatting sqref="I50">
    <cfRule type="expression" dxfId="2942" priority="4514" stopIfTrue="1">
      <formula>ISTEXT(I50)</formula>
    </cfRule>
    <cfRule type="expression" dxfId="2941" priority="4515">
      <formula>FIND("Agir",J50)</formula>
    </cfRule>
    <cfRule type="expression" dxfId="2940" priority="4516">
      <formula>FIND("Réagir",J50)</formula>
    </cfRule>
  </conditionalFormatting>
  <conditionalFormatting sqref="G50:H50">
    <cfRule type="expression" dxfId="2939" priority="4512" stopIfTrue="1">
      <formula>ISTEXT(G50)</formula>
    </cfRule>
    <cfRule type="expression" dxfId="2938" priority="4513">
      <formula>FIND("Conforter",J50)</formula>
    </cfRule>
  </conditionalFormatting>
  <conditionalFormatting sqref="I51">
    <cfRule type="expression" dxfId="2937" priority="4509" stopIfTrue="1">
      <formula>ISTEXT(I51)</formula>
    </cfRule>
    <cfRule type="expression" dxfId="2936" priority="4510">
      <formula>FIND("Agir",J51)</formula>
    </cfRule>
    <cfRule type="expression" dxfId="2935" priority="4511">
      <formula>FIND("Réagir",J51)</formula>
    </cfRule>
  </conditionalFormatting>
  <conditionalFormatting sqref="G51:H51">
    <cfRule type="expression" dxfId="2934" priority="4507" stopIfTrue="1">
      <formula>ISTEXT(G51)</formula>
    </cfRule>
    <cfRule type="expression" dxfId="2933" priority="4508">
      <formula>FIND("Conforter",J51)</formula>
    </cfRule>
  </conditionalFormatting>
  <conditionalFormatting sqref="I52">
    <cfRule type="expression" dxfId="2932" priority="4504" stopIfTrue="1">
      <formula>ISTEXT(I52)</formula>
    </cfRule>
    <cfRule type="expression" dxfId="2931" priority="4505">
      <formula>FIND("Agir",J52)</formula>
    </cfRule>
    <cfRule type="expression" dxfId="2930" priority="4506">
      <formula>FIND("Réagir",J52)</formula>
    </cfRule>
  </conditionalFormatting>
  <conditionalFormatting sqref="G52:H52">
    <cfRule type="expression" dxfId="2929" priority="4502" stopIfTrue="1">
      <formula>ISTEXT(G52)</formula>
    </cfRule>
    <cfRule type="expression" dxfId="2928" priority="4503">
      <formula>FIND("Conforter",J52)</formula>
    </cfRule>
  </conditionalFormatting>
  <conditionalFormatting sqref="I53">
    <cfRule type="expression" dxfId="2927" priority="4499" stopIfTrue="1">
      <formula>ISTEXT(I53)</formula>
    </cfRule>
    <cfRule type="expression" dxfId="2926" priority="4500">
      <formula>FIND("Agir",J53)</formula>
    </cfRule>
    <cfRule type="expression" dxfId="2925" priority="4501">
      <formula>FIND("Réagir",J53)</formula>
    </cfRule>
  </conditionalFormatting>
  <conditionalFormatting sqref="G53:H53">
    <cfRule type="expression" dxfId="2924" priority="4497" stopIfTrue="1">
      <formula>ISTEXT(G53)</formula>
    </cfRule>
    <cfRule type="expression" dxfId="2923" priority="4498">
      <formula>FIND("Conforter",J53)</formula>
    </cfRule>
  </conditionalFormatting>
  <conditionalFormatting sqref="I54">
    <cfRule type="expression" dxfId="2922" priority="4494" stopIfTrue="1">
      <formula>ISTEXT(I54)</formula>
    </cfRule>
    <cfRule type="expression" dxfId="2921" priority="4495">
      <formula>FIND("Agir",J54)</formula>
    </cfRule>
    <cfRule type="expression" dxfId="2920" priority="4496">
      <formula>FIND("Réagir",J54)</formula>
    </cfRule>
  </conditionalFormatting>
  <conditionalFormatting sqref="G54:H54">
    <cfRule type="expression" dxfId="2919" priority="4492" stopIfTrue="1">
      <formula>ISTEXT(G54)</formula>
    </cfRule>
    <cfRule type="expression" dxfId="2918" priority="4493">
      <formula>FIND("Conforter",J54)</formula>
    </cfRule>
  </conditionalFormatting>
  <conditionalFormatting sqref="I48">
    <cfRule type="expression" dxfId="2917" priority="4489" stopIfTrue="1">
      <formula>ISTEXT(I48)</formula>
    </cfRule>
    <cfRule type="expression" dxfId="2916" priority="4490">
      <formula>FIND("Agir",J48)</formula>
    </cfRule>
    <cfRule type="expression" dxfId="2915" priority="4491">
      <formula>FIND("Réagir",J48)</formula>
    </cfRule>
  </conditionalFormatting>
  <conditionalFormatting sqref="D47:D54">
    <cfRule type="expression" dxfId="2914" priority="4479" stopIfTrue="1">
      <formula>ISTEXT(D47)</formula>
    </cfRule>
    <cfRule type="expression" dxfId="2913" priority="4480">
      <formula>FIND("Agir",E47)</formula>
    </cfRule>
    <cfRule type="expression" dxfId="2912" priority="4481">
      <formula>FIND("Réagir",E47)</formula>
    </cfRule>
  </conditionalFormatting>
  <conditionalFormatting sqref="D48:D54">
    <cfRule type="expression" dxfId="2911" priority="4477" stopIfTrue="1">
      <formula>ISTEXT(D48)</formula>
    </cfRule>
    <cfRule type="expression" dxfId="2910" priority="4478">
      <formula>FIND("Conforter",F48)</formula>
    </cfRule>
  </conditionalFormatting>
  <conditionalFormatting sqref="D47">
    <cfRule type="expression" dxfId="2909" priority="4475" stopIfTrue="1">
      <formula>ISTEXT(D47)</formula>
    </cfRule>
    <cfRule type="expression" dxfId="2908" priority="4476">
      <formula>FIND("Conforter",F47)</formula>
    </cfRule>
  </conditionalFormatting>
  <conditionalFormatting sqref="D49">
    <cfRule type="expression" dxfId="2907" priority="4473" stopIfTrue="1">
      <formula>ISTEXT(D49)</formula>
    </cfRule>
    <cfRule type="expression" dxfId="2906" priority="4474">
      <formula>FIND("Conforter",F49)</formula>
    </cfRule>
  </conditionalFormatting>
  <conditionalFormatting sqref="D50">
    <cfRule type="expression" dxfId="2905" priority="4471" stopIfTrue="1">
      <formula>ISTEXT(D50)</formula>
    </cfRule>
    <cfRule type="expression" dxfId="2904" priority="4472">
      <formula>FIND("Conforter",F50)</formula>
    </cfRule>
  </conditionalFormatting>
  <conditionalFormatting sqref="D51">
    <cfRule type="expression" dxfId="2903" priority="4469" stopIfTrue="1">
      <formula>ISTEXT(D51)</formula>
    </cfRule>
    <cfRule type="expression" dxfId="2902" priority="4470">
      <formula>FIND("Conforter",F51)</formula>
    </cfRule>
  </conditionalFormatting>
  <conditionalFormatting sqref="D52">
    <cfRule type="expression" dxfId="2901" priority="4467" stopIfTrue="1">
      <formula>ISTEXT(D52)</formula>
    </cfRule>
    <cfRule type="expression" dxfId="2900" priority="4468">
      <formula>FIND("Conforter",F52)</formula>
    </cfRule>
  </conditionalFormatting>
  <conditionalFormatting sqref="D53">
    <cfRule type="expression" dxfId="2899" priority="4465" stopIfTrue="1">
      <formula>ISTEXT(D53)</formula>
    </cfRule>
    <cfRule type="expression" dxfId="2898" priority="4466">
      <formula>FIND("Conforter",F53)</formula>
    </cfRule>
  </conditionalFormatting>
  <conditionalFormatting sqref="D54">
    <cfRule type="expression" dxfId="2897" priority="4463" stopIfTrue="1">
      <formula>ISTEXT(D54)</formula>
    </cfRule>
    <cfRule type="expression" dxfId="2896" priority="4464">
      <formula>FIND("Conforter",F54)</formula>
    </cfRule>
  </conditionalFormatting>
  <conditionalFormatting sqref="H47:H54">
    <cfRule type="expression" dxfId="2895" priority="4460" stopIfTrue="1">
      <formula>ISTEXT(H47)</formula>
    </cfRule>
    <cfRule type="expression" dxfId="2894" priority="4461">
      <formula>FIND("Agir",J47)</formula>
    </cfRule>
    <cfRule type="expression" dxfId="2893" priority="4462">
      <formula>FIND("Réagir",J47)</formula>
    </cfRule>
  </conditionalFormatting>
  <conditionalFormatting sqref="H47">
    <cfRule type="expression" dxfId="2892" priority="4452" stopIfTrue="1">
      <formula>ISTEXT(H47)</formula>
    </cfRule>
    <cfRule type="expression" dxfId="2891" priority="4453">
      <formula>FIND("Conforter",J47)</formula>
    </cfRule>
  </conditionalFormatting>
  <conditionalFormatting sqref="BB47:BB54">
    <cfRule type="expression" dxfId="2890" priority="4449" stopIfTrue="1">
      <formula>ISTEXT(BB47)</formula>
    </cfRule>
    <cfRule type="expression" dxfId="2889" priority="4450">
      <formula>FIND("Agir",BG47)</formula>
    </cfRule>
    <cfRule type="expression" dxfId="2888" priority="4451">
      <formula>FIND("Réagir",BG47)</formula>
    </cfRule>
  </conditionalFormatting>
  <conditionalFormatting sqref="BB49">
    <cfRule type="expression" dxfId="2887" priority="4446" stopIfTrue="1">
      <formula>ISTEXT(BB49)</formula>
    </cfRule>
    <cfRule type="expression" dxfId="2886" priority="4447">
      <formula>FIND("Agir",BG49)</formula>
    </cfRule>
    <cfRule type="expression" dxfId="2885" priority="4448">
      <formula>FIND("Réagir",BG49)</formula>
    </cfRule>
  </conditionalFormatting>
  <conditionalFormatting sqref="BB50">
    <cfRule type="expression" dxfId="2884" priority="4443" stopIfTrue="1">
      <formula>ISTEXT(BB50)</formula>
    </cfRule>
    <cfRule type="expression" dxfId="2883" priority="4444">
      <formula>FIND("Agir",BG50)</formula>
    </cfRule>
    <cfRule type="expression" dxfId="2882" priority="4445">
      <formula>FIND("Réagir",BG50)</formula>
    </cfRule>
  </conditionalFormatting>
  <conditionalFormatting sqref="BB51">
    <cfRule type="expression" dxfId="2881" priority="4440" stopIfTrue="1">
      <formula>ISTEXT(BB51)</formula>
    </cfRule>
    <cfRule type="expression" dxfId="2880" priority="4441">
      <formula>FIND("Agir",BG51)</formula>
    </cfRule>
    <cfRule type="expression" dxfId="2879" priority="4442">
      <formula>FIND("Réagir",BG51)</formula>
    </cfRule>
  </conditionalFormatting>
  <conditionalFormatting sqref="BB52">
    <cfRule type="expression" dxfId="2878" priority="4437" stopIfTrue="1">
      <formula>ISTEXT(BB52)</formula>
    </cfRule>
    <cfRule type="expression" dxfId="2877" priority="4438">
      <formula>FIND("Agir",BG52)</formula>
    </cfRule>
    <cfRule type="expression" dxfId="2876" priority="4439">
      <formula>FIND("Réagir",BG52)</formula>
    </cfRule>
  </conditionalFormatting>
  <conditionalFormatting sqref="BB53">
    <cfRule type="expression" dxfId="2875" priority="4434" stopIfTrue="1">
      <formula>ISTEXT(BB53)</formula>
    </cfRule>
    <cfRule type="expression" dxfId="2874" priority="4435">
      <formula>FIND("Agir",BG53)</formula>
    </cfRule>
    <cfRule type="expression" dxfId="2873" priority="4436">
      <formula>FIND("Réagir",BG53)</formula>
    </cfRule>
  </conditionalFormatting>
  <conditionalFormatting sqref="BB54">
    <cfRule type="expression" dxfId="2872" priority="4431" stopIfTrue="1">
      <formula>ISTEXT(BB54)</formula>
    </cfRule>
    <cfRule type="expression" dxfId="2871" priority="4432">
      <formula>FIND("Agir",BG54)</formula>
    </cfRule>
    <cfRule type="expression" dxfId="2870" priority="4433">
      <formula>FIND("Réagir",BG54)</formula>
    </cfRule>
  </conditionalFormatting>
  <conditionalFormatting sqref="BB48">
    <cfRule type="expression" dxfId="2869" priority="4428" stopIfTrue="1">
      <formula>ISTEXT(BB48)</formula>
    </cfRule>
    <cfRule type="expression" dxfId="2868" priority="4429">
      <formula>FIND("Agir",BG48)</formula>
    </cfRule>
    <cfRule type="expression" dxfId="2867" priority="4430">
      <formula>FIND("Réagir",BG48)</formula>
    </cfRule>
  </conditionalFormatting>
  <conditionalFormatting sqref="AA47:AA54">
    <cfRule type="expression" dxfId="2866" priority="4425" stopIfTrue="1">
      <formula>ISTEXT(AA47)</formula>
    </cfRule>
    <cfRule type="expression" dxfId="2865" priority="4426">
      <formula>FIND("Agir",BG47)</formula>
    </cfRule>
    <cfRule type="expression" dxfId="2864" priority="4427">
      <formula>FIND("Réagir",BG47)</formula>
    </cfRule>
  </conditionalFormatting>
  <conditionalFormatting sqref="I55 I57:I64 I66:I70 I72:I83 I85:I92 I94:I103 I105:I114">
    <cfRule type="expression" dxfId="2863" priority="4407" stopIfTrue="1">
      <formula>ISTEXT(I55)</formula>
    </cfRule>
    <cfRule type="expression" dxfId="2862" priority="4408">
      <formula>FIND("Agir",J55)</formula>
    </cfRule>
    <cfRule type="expression" dxfId="2861" priority="4409">
      <formula>FIND("Réagir",J55)</formula>
    </cfRule>
  </conditionalFormatting>
  <conditionalFormatting sqref="F55 F57:F64 F66:F70 F72:F83 F85:F92 F94:F103 F105:F114">
    <cfRule type="expression" dxfId="2860" priority="4402" stopIfTrue="1">
      <formula>ISTEXT(F55)</formula>
    </cfRule>
    <cfRule type="expression" dxfId="2859" priority="4403">
      <formula>FIND("Conforter",I55)</formula>
    </cfRule>
  </conditionalFormatting>
  <conditionalFormatting sqref="G55 G57:G64 G66:G70 G72:G83 G85:G92 G94:G103 G105:G114">
    <cfRule type="expression" dxfId="2858" priority="4399" stopIfTrue="1">
      <formula>ISTEXT(G55)</formula>
    </cfRule>
    <cfRule type="expression" dxfId="2857" priority="4400">
      <formula>FIND("Agir",I55)</formula>
    </cfRule>
    <cfRule type="expression" dxfId="2856" priority="4401">
      <formula>FIND("Réagir",I55)</formula>
    </cfRule>
  </conditionalFormatting>
  <conditionalFormatting sqref="G55:H55 G57:H64 G66:H70 G72:H83 G85:H92 G94:H103 G105:H114">
    <cfRule type="expression" dxfId="2855" priority="4397" stopIfTrue="1">
      <formula>ISTEXT(G55)</formula>
    </cfRule>
    <cfRule type="expression" dxfId="2854" priority="4398">
      <formula>FIND("Conforter",J55)</formula>
    </cfRule>
  </conditionalFormatting>
  <conditionalFormatting sqref="I55 I57:I64 I66:I70 I72:I83 I85:I92 I94:I103 I105:I114">
    <cfRule type="expression" dxfId="2853" priority="4393" stopIfTrue="1">
      <formula>ISTEXT(I55)</formula>
    </cfRule>
    <cfRule type="expression" dxfId="2852" priority="4394">
      <formula>FIND("Agir",J55)</formula>
    </cfRule>
    <cfRule type="expression" dxfId="2851" priority="4395">
      <formula>FIND("Réagir",J55)</formula>
    </cfRule>
  </conditionalFormatting>
  <conditionalFormatting sqref="G55:H55 G57:H64 G66:H70 G72:H83 G85:H92 G94:H103 G105:H114">
    <cfRule type="expression" dxfId="2850" priority="4391" stopIfTrue="1">
      <formula>ISTEXT(G55)</formula>
    </cfRule>
    <cfRule type="expression" dxfId="2849" priority="4392">
      <formula>FIND("Conforter",J55)</formula>
    </cfRule>
  </conditionalFormatting>
  <conditionalFormatting sqref="D55 D57:D64 D66:D70 D72:D83 D85:D92 D94:D103 D105:D114">
    <cfRule type="expression" dxfId="2848" priority="4381" stopIfTrue="1">
      <formula>ISTEXT(D55)</formula>
    </cfRule>
    <cfRule type="expression" dxfId="2847" priority="4382">
      <formula>FIND("Agir",E55)</formula>
    </cfRule>
    <cfRule type="expression" dxfId="2846" priority="4383">
      <formula>FIND("Réagir",E55)</formula>
    </cfRule>
  </conditionalFormatting>
  <conditionalFormatting sqref="D55 D57:D64 D66:D70 D72:D83 D85:D92 D94:D103 D105:D114">
    <cfRule type="expression" dxfId="2845" priority="4379" stopIfTrue="1">
      <formula>ISTEXT(D55)</formula>
    </cfRule>
    <cfRule type="expression" dxfId="2844" priority="4380">
      <formula>FIND("Conforter",F55)</formula>
    </cfRule>
  </conditionalFormatting>
  <conditionalFormatting sqref="D55 D57:D64 D66:D70 D72:D83 D85:D92 D94:D103 D105:D114">
    <cfRule type="expression" dxfId="2843" priority="4377" stopIfTrue="1">
      <formula>ISTEXT(D55)</formula>
    </cfRule>
    <cfRule type="expression" dxfId="2842" priority="4378">
      <formula>FIND("Conforter",F55)</formula>
    </cfRule>
  </conditionalFormatting>
  <conditionalFormatting sqref="H55 H57:H64 H66:H70 H72:H83 H85:H92 H94:H103 H105:H114">
    <cfRule type="expression" dxfId="2841" priority="4374" stopIfTrue="1">
      <formula>ISTEXT(H55)</formula>
    </cfRule>
    <cfRule type="expression" dxfId="2840" priority="4375">
      <formula>FIND("Agir",J55)</formula>
    </cfRule>
    <cfRule type="expression" dxfId="2839" priority="4376">
      <formula>FIND("Réagir",J55)</formula>
    </cfRule>
  </conditionalFormatting>
  <conditionalFormatting sqref="BB55 BB57:BB64 BB66:BB70 BB72:BB83 BB85:BB92 BB94:BB103 BB105:BB114">
    <cfRule type="expression" dxfId="2838" priority="4365" stopIfTrue="1">
      <formula>ISTEXT(BB55)</formula>
    </cfRule>
    <cfRule type="expression" dxfId="2837" priority="4366">
      <formula>FIND("Agir",BG55)</formula>
    </cfRule>
    <cfRule type="expression" dxfId="2836" priority="4367">
      <formula>FIND("Réagir",BG55)</formula>
    </cfRule>
  </conditionalFormatting>
  <conditionalFormatting sqref="BB55 BB57:BB64 BB66:BB70 BB72:BB83 BB85:BB92 BB94:BB103 BB105:BB114">
    <cfRule type="expression" dxfId="2835" priority="4362" stopIfTrue="1">
      <formula>ISTEXT(BB55)</formula>
    </cfRule>
    <cfRule type="expression" dxfId="2834" priority="4363">
      <formula>FIND("Agir",BG55)</formula>
    </cfRule>
    <cfRule type="expression" dxfId="2833" priority="4364">
      <formula>FIND("Réagir",BG55)</formula>
    </cfRule>
  </conditionalFormatting>
  <conditionalFormatting sqref="AA55">
    <cfRule type="expression" dxfId="2832" priority="4359" stopIfTrue="1">
      <formula>ISTEXT(AA55)</formula>
    </cfRule>
    <cfRule type="expression" dxfId="2831" priority="4360">
      <formula>FIND("Agir",BG55)</formula>
    </cfRule>
    <cfRule type="expression" dxfId="2830" priority="4361">
      <formula>FIND("Réagir",BG55)</formula>
    </cfRule>
  </conditionalFormatting>
  <conditionalFormatting sqref="I51">
    <cfRule type="expression" dxfId="2829" priority="4341" stopIfTrue="1">
      <formula>ISTEXT(I51)</formula>
    </cfRule>
    <cfRule type="expression" dxfId="2828" priority="4342">
      <formula>FIND("Agir",J51)</formula>
    </cfRule>
    <cfRule type="expression" dxfId="2827" priority="4343">
      <formula>FIND("Réagir",J51)</formula>
    </cfRule>
  </conditionalFormatting>
  <conditionalFormatting sqref="G51:H51">
    <cfRule type="expression" dxfId="2826" priority="4339" stopIfTrue="1">
      <formula>ISTEXT(G51)</formula>
    </cfRule>
    <cfRule type="expression" dxfId="2825" priority="4340">
      <formula>FIND("Conforter",J51)</formula>
    </cfRule>
  </conditionalFormatting>
  <conditionalFormatting sqref="D51">
    <cfRule type="expression" dxfId="2824" priority="4337" stopIfTrue="1">
      <formula>ISTEXT(D51)</formula>
    </cfRule>
    <cfRule type="expression" dxfId="2823" priority="4338">
      <formula>FIND("Conforter",F51)</formula>
    </cfRule>
  </conditionalFormatting>
  <conditionalFormatting sqref="BB51">
    <cfRule type="expression" dxfId="2822" priority="4334" stopIfTrue="1">
      <formula>ISTEXT(BB51)</formula>
    </cfRule>
    <cfRule type="expression" dxfId="2821" priority="4335">
      <formula>FIND("Agir",BG51)</formula>
    </cfRule>
    <cfRule type="expression" dxfId="2820" priority="4336">
      <formula>FIND("Réagir",BG51)</formula>
    </cfRule>
  </conditionalFormatting>
  <conditionalFormatting sqref="I53">
    <cfRule type="expression" dxfId="2819" priority="4331" stopIfTrue="1">
      <formula>ISTEXT(I53)</formula>
    </cfRule>
    <cfRule type="expression" dxfId="2818" priority="4332">
      <formula>FIND("Agir",J53)</formula>
    </cfRule>
    <cfRule type="expression" dxfId="2817" priority="4333">
      <formula>FIND("Réagir",J53)</formula>
    </cfRule>
  </conditionalFormatting>
  <conditionalFormatting sqref="G53:H53">
    <cfRule type="expression" dxfId="2816" priority="4329" stopIfTrue="1">
      <formula>ISTEXT(G53)</formula>
    </cfRule>
    <cfRule type="expression" dxfId="2815" priority="4330">
      <formula>FIND("Conforter",J53)</formula>
    </cfRule>
  </conditionalFormatting>
  <conditionalFormatting sqref="D53">
    <cfRule type="expression" dxfId="2814" priority="4327" stopIfTrue="1">
      <formula>ISTEXT(D53)</formula>
    </cfRule>
    <cfRule type="expression" dxfId="2813" priority="4328">
      <formula>FIND("Conforter",F53)</formula>
    </cfRule>
  </conditionalFormatting>
  <conditionalFormatting sqref="BB53">
    <cfRule type="expression" dxfId="2812" priority="4324" stopIfTrue="1">
      <formula>ISTEXT(BB53)</formula>
    </cfRule>
    <cfRule type="expression" dxfId="2811" priority="4325">
      <formula>FIND("Agir",BG53)</formula>
    </cfRule>
    <cfRule type="expression" dxfId="2810" priority="4326">
      <formula>FIND("Réagir",BG53)</formula>
    </cfRule>
  </conditionalFormatting>
  <conditionalFormatting sqref="I55 I57:I64 I66:I70 I72:I83 I85:I92 I94:I103 I105:I114">
    <cfRule type="expression" dxfId="2809" priority="4321" stopIfTrue="1">
      <formula>ISTEXT(I55)</formula>
    </cfRule>
    <cfRule type="expression" dxfId="2808" priority="4322">
      <formula>FIND("Agir",J55)</formula>
    </cfRule>
    <cfRule type="expression" dxfId="2807" priority="4323">
      <formula>FIND("Réagir",J55)</formula>
    </cfRule>
  </conditionalFormatting>
  <conditionalFormatting sqref="F55 F57:F64 F66:F70 F72:F83 F85:F92 F94:F103 F105:F114">
    <cfRule type="expression" dxfId="2806" priority="4316" stopIfTrue="1">
      <formula>ISTEXT(F55)</formula>
    </cfRule>
    <cfRule type="expression" dxfId="2805" priority="4317">
      <formula>FIND("Conforter",I55)</formula>
    </cfRule>
  </conditionalFormatting>
  <conditionalFormatting sqref="G55 G57:G64 G66:G70 G72:G83 G85:G92 G94:G103 G105:G114">
    <cfRule type="expression" dxfId="2804" priority="4313" stopIfTrue="1">
      <formula>ISTEXT(G55)</formula>
    </cfRule>
    <cfRule type="expression" dxfId="2803" priority="4314">
      <formula>FIND("Agir",I55)</formula>
    </cfRule>
    <cfRule type="expression" dxfId="2802" priority="4315">
      <formula>FIND("Réagir",I55)</formula>
    </cfRule>
  </conditionalFormatting>
  <conditionalFormatting sqref="G55:H55 G57:H64 G66:H70 G72:H83 G85:H92 G94:H103 G105:H114">
    <cfRule type="expression" dxfId="2801" priority="4311" stopIfTrue="1">
      <formula>ISTEXT(G55)</formula>
    </cfRule>
    <cfRule type="expression" dxfId="2800" priority="4312">
      <formula>FIND("Conforter",J55)</formula>
    </cfRule>
  </conditionalFormatting>
  <conditionalFormatting sqref="I55 I57:I64 I66:I70 I72:I83 I85:I92 I94:I103 I105:I114">
    <cfRule type="expression" dxfId="2799" priority="4307" stopIfTrue="1">
      <formula>ISTEXT(I55)</formula>
    </cfRule>
    <cfRule type="expression" dxfId="2798" priority="4308">
      <formula>FIND("Agir",J55)</formula>
    </cfRule>
    <cfRule type="expression" dxfId="2797" priority="4309">
      <formula>FIND("Réagir",J55)</formula>
    </cfRule>
  </conditionalFormatting>
  <conditionalFormatting sqref="G55:H55 G57:H64 G66:H70 G72:H83 G85:H92 G94:H103 G105:H114">
    <cfRule type="expression" dxfId="2796" priority="4305" stopIfTrue="1">
      <formula>ISTEXT(G55)</formula>
    </cfRule>
    <cfRule type="expression" dxfId="2795" priority="4306">
      <formula>FIND("Conforter",J55)</formula>
    </cfRule>
  </conditionalFormatting>
  <conditionalFormatting sqref="D55 D57:D64 D66:D70 D72:D83 D85:D92 D94:D103 D105:D114">
    <cfRule type="expression" dxfId="2794" priority="4295" stopIfTrue="1">
      <formula>ISTEXT(D55)</formula>
    </cfRule>
    <cfRule type="expression" dxfId="2793" priority="4296">
      <formula>FIND("Agir",E55)</formula>
    </cfRule>
    <cfRule type="expression" dxfId="2792" priority="4297">
      <formula>FIND("Réagir",E55)</formula>
    </cfRule>
  </conditionalFormatting>
  <conditionalFormatting sqref="D55 D57:D64 D66:D70 D72:D83 D85:D92 D94:D103 D105:D114">
    <cfRule type="expression" dxfId="2791" priority="4293" stopIfTrue="1">
      <formula>ISTEXT(D55)</formula>
    </cfRule>
    <cfRule type="expression" dxfId="2790" priority="4294">
      <formula>FIND("Conforter",F55)</formula>
    </cfRule>
  </conditionalFormatting>
  <conditionalFormatting sqref="D55 D57:D64 D66:D70 D72:D83 D85:D92 D94:D103 D105:D114">
    <cfRule type="expression" dxfId="2789" priority="4291" stopIfTrue="1">
      <formula>ISTEXT(D55)</formula>
    </cfRule>
    <cfRule type="expression" dxfId="2788" priority="4292">
      <formula>FIND("Conforter",F55)</formula>
    </cfRule>
  </conditionalFormatting>
  <conditionalFormatting sqref="H55 H57:H64 H66:H70 H72:H83 H85:H92 H94:H103 H105:H114">
    <cfRule type="expression" dxfId="2787" priority="4288" stopIfTrue="1">
      <formula>ISTEXT(H55)</formula>
    </cfRule>
    <cfRule type="expression" dxfId="2786" priority="4289">
      <formula>FIND("Agir",J55)</formula>
    </cfRule>
    <cfRule type="expression" dxfId="2785" priority="4290">
      <formula>FIND("Réagir",J55)</formula>
    </cfRule>
  </conditionalFormatting>
  <conditionalFormatting sqref="BB55 BB57:BB64 BB66:BB70 BB72:BB83 BB85:BB92 BB94:BB103 BB105:BB114">
    <cfRule type="expression" dxfId="2784" priority="4279" stopIfTrue="1">
      <formula>ISTEXT(BB55)</formula>
    </cfRule>
    <cfRule type="expression" dxfId="2783" priority="4280">
      <formula>FIND("Agir",BG55)</formula>
    </cfRule>
    <cfRule type="expression" dxfId="2782" priority="4281">
      <formula>FIND("Réagir",BG55)</formula>
    </cfRule>
  </conditionalFormatting>
  <conditionalFormatting sqref="BB55 BB57:BB64 BB66:BB70 BB72:BB83 BB85:BB92 BB94:BB103 BB105:BB114">
    <cfRule type="expression" dxfId="2781" priority="4276" stopIfTrue="1">
      <formula>ISTEXT(BB55)</formula>
    </cfRule>
    <cfRule type="expression" dxfId="2780" priority="4277">
      <formula>FIND("Agir",BG55)</formula>
    </cfRule>
    <cfRule type="expression" dxfId="2779" priority="4278">
      <formula>FIND("Réagir",BG55)</formula>
    </cfRule>
  </conditionalFormatting>
  <conditionalFormatting sqref="AA55">
    <cfRule type="expression" dxfId="2778" priority="4273" stopIfTrue="1">
      <formula>ISTEXT(AA55)</formula>
    </cfRule>
    <cfRule type="expression" dxfId="2777" priority="4274">
      <formula>FIND("Agir",BG55)</formula>
    </cfRule>
    <cfRule type="expression" dxfId="2776" priority="4275">
      <formula>FIND("Réagir",BG55)</formula>
    </cfRule>
  </conditionalFormatting>
  <conditionalFormatting sqref="I57:I64 I66:I70 I72:I83 I85:I92 I94:I103 I105:I114">
    <cfRule type="expression" dxfId="2775" priority="4255" stopIfTrue="1">
      <formula>ISTEXT(I57)</formula>
    </cfRule>
    <cfRule type="expression" dxfId="2774" priority="4256">
      <formula>FIND("Agir",J57)</formula>
    </cfRule>
    <cfRule type="expression" dxfId="2773" priority="4257">
      <formula>FIND("Réagir",J57)</formula>
    </cfRule>
  </conditionalFormatting>
  <conditionalFormatting sqref="F57:F64 F66:F70 F72:F83 F85:F92 F94:F103 F105:F114">
    <cfRule type="expression" dxfId="2772" priority="4250" stopIfTrue="1">
      <formula>ISTEXT(F57)</formula>
    </cfRule>
    <cfRule type="expression" dxfId="2771" priority="4251">
      <formula>FIND("Conforter",I57)</formula>
    </cfRule>
  </conditionalFormatting>
  <conditionalFormatting sqref="G57:G64 G66:G70 G72:G83 G85:G92 G94:G103 G105:G114">
    <cfRule type="expression" dxfId="2770" priority="4247" stopIfTrue="1">
      <formula>ISTEXT(G57)</formula>
    </cfRule>
    <cfRule type="expression" dxfId="2769" priority="4248">
      <formula>FIND("Agir",I57)</formula>
    </cfRule>
    <cfRule type="expression" dxfId="2768" priority="4249">
      <formula>FIND("Réagir",I57)</formula>
    </cfRule>
  </conditionalFormatting>
  <conditionalFormatting sqref="G57:H64 G66:H70 G72:H83 G85:H92 G94:H103 G105:H114">
    <cfRule type="expression" dxfId="2767" priority="4245" stopIfTrue="1">
      <formula>ISTEXT(G57)</formula>
    </cfRule>
    <cfRule type="expression" dxfId="2766" priority="4246">
      <formula>FIND("Conforter",J57)</formula>
    </cfRule>
  </conditionalFormatting>
  <conditionalFormatting sqref="I59">
    <cfRule type="expression" dxfId="2765" priority="4241" stopIfTrue="1">
      <formula>ISTEXT(I59)</formula>
    </cfRule>
    <cfRule type="expression" dxfId="2764" priority="4242">
      <formula>FIND("Agir",J59)</formula>
    </cfRule>
    <cfRule type="expression" dxfId="2763" priority="4243">
      <formula>FIND("Réagir",J59)</formula>
    </cfRule>
  </conditionalFormatting>
  <conditionalFormatting sqref="G59:H59">
    <cfRule type="expression" dxfId="2762" priority="4239" stopIfTrue="1">
      <formula>ISTEXT(G59)</formula>
    </cfRule>
    <cfRule type="expression" dxfId="2761" priority="4240">
      <formula>FIND("Conforter",J59)</formula>
    </cfRule>
  </conditionalFormatting>
  <conditionalFormatting sqref="I60">
    <cfRule type="expression" dxfId="2760" priority="4236" stopIfTrue="1">
      <formula>ISTEXT(I60)</formula>
    </cfRule>
    <cfRule type="expression" dxfId="2759" priority="4237">
      <formula>FIND("Agir",J60)</formula>
    </cfRule>
    <cfRule type="expression" dxfId="2758" priority="4238">
      <formula>FIND("Réagir",J60)</formula>
    </cfRule>
  </conditionalFormatting>
  <conditionalFormatting sqref="G60:H60">
    <cfRule type="expression" dxfId="2757" priority="4234" stopIfTrue="1">
      <formula>ISTEXT(G60)</formula>
    </cfRule>
    <cfRule type="expression" dxfId="2756" priority="4235">
      <formula>FIND("Conforter",J60)</formula>
    </cfRule>
  </conditionalFormatting>
  <conditionalFormatting sqref="I61">
    <cfRule type="expression" dxfId="2755" priority="4231" stopIfTrue="1">
      <formula>ISTEXT(I61)</formula>
    </cfRule>
    <cfRule type="expression" dxfId="2754" priority="4232">
      <formula>FIND("Agir",J61)</formula>
    </cfRule>
    <cfRule type="expression" dxfId="2753" priority="4233">
      <formula>FIND("Réagir",J61)</formula>
    </cfRule>
  </conditionalFormatting>
  <conditionalFormatting sqref="G61:H61">
    <cfRule type="expression" dxfId="2752" priority="4229" stopIfTrue="1">
      <formula>ISTEXT(G61)</formula>
    </cfRule>
    <cfRule type="expression" dxfId="2751" priority="4230">
      <formula>FIND("Conforter",J61)</formula>
    </cfRule>
  </conditionalFormatting>
  <conditionalFormatting sqref="I62">
    <cfRule type="expression" dxfId="2750" priority="4226" stopIfTrue="1">
      <formula>ISTEXT(I62)</formula>
    </cfRule>
    <cfRule type="expression" dxfId="2749" priority="4227">
      <formula>FIND("Agir",J62)</formula>
    </cfRule>
    <cfRule type="expression" dxfId="2748" priority="4228">
      <formula>FIND("Réagir",J62)</formula>
    </cfRule>
  </conditionalFormatting>
  <conditionalFormatting sqref="G62:H62">
    <cfRule type="expression" dxfId="2747" priority="4224" stopIfTrue="1">
      <formula>ISTEXT(G62)</formula>
    </cfRule>
    <cfRule type="expression" dxfId="2746" priority="4225">
      <formula>FIND("Conforter",J62)</formula>
    </cfRule>
  </conditionalFormatting>
  <conditionalFormatting sqref="I63">
    <cfRule type="expression" dxfId="2745" priority="4221" stopIfTrue="1">
      <formula>ISTEXT(I63)</formula>
    </cfRule>
    <cfRule type="expression" dxfId="2744" priority="4222">
      <formula>FIND("Agir",J63)</formula>
    </cfRule>
    <cfRule type="expression" dxfId="2743" priority="4223">
      <formula>FIND("Réagir",J63)</formula>
    </cfRule>
  </conditionalFormatting>
  <conditionalFormatting sqref="G63:H63">
    <cfRule type="expression" dxfId="2742" priority="4219" stopIfTrue="1">
      <formula>ISTEXT(G63)</formula>
    </cfRule>
    <cfRule type="expression" dxfId="2741" priority="4220">
      <formula>FIND("Conforter",J63)</formula>
    </cfRule>
  </conditionalFormatting>
  <conditionalFormatting sqref="I64 I66:I70 I72:I83 I85:I92 I94:I103 I105:I114">
    <cfRule type="expression" dxfId="2740" priority="4216" stopIfTrue="1">
      <formula>ISTEXT(I64)</formula>
    </cfRule>
    <cfRule type="expression" dxfId="2739" priority="4217">
      <formula>FIND("Agir",J64)</formula>
    </cfRule>
    <cfRule type="expression" dxfId="2738" priority="4218">
      <formula>FIND("Réagir",J64)</formula>
    </cfRule>
  </conditionalFormatting>
  <conditionalFormatting sqref="G64:H64 G66:H70 G72:H83 G85:H92 G94:H103 G105:H114">
    <cfRule type="expression" dxfId="2737" priority="4214" stopIfTrue="1">
      <formula>ISTEXT(G64)</formula>
    </cfRule>
    <cfRule type="expression" dxfId="2736" priority="4215">
      <formula>FIND("Conforter",J64)</formula>
    </cfRule>
  </conditionalFormatting>
  <conditionalFormatting sqref="I58">
    <cfRule type="expression" dxfId="2735" priority="4211" stopIfTrue="1">
      <formula>ISTEXT(I58)</formula>
    </cfRule>
    <cfRule type="expression" dxfId="2734" priority="4212">
      <formula>FIND("Agir",J58)</formula>
    </cfRule>
    <cfRule type="expression" dxfId="2733" priority="4213">
      <formula>FIND("Réagir",J58)</formula>
    </cfRule>
  </conditionalFormatting>
  <conditionalFormatting sqref="D57:D64 D66:D70 D72:D83 D85:D92 D94:D103 D105:D114">
    <cfRule type="expression" dxfId="2732" priority="4201" stopIfTrue="1">
      <formula>ISTEXT(D57)</formula>
    </cfRule>
    <cfRule type="expression" dxfId="2731" priority="4202">
      <formula>FIND("Agir",E57)</formula>
    </cfRule>
    <cfRule type="expression" dxfId="2730" priority="4203">
      <formula>FIND("Réagir",E57)</formula>
    </cfRule>
  </conditionalFormatting>
  <conditionalFormatting sqref="D58:D64 D66:D70 D72:D83 D85:D92 D94:D103 D105:D114">
    <cfRule type="expression" dxfId="2729" priority="4199" stopIfTrue="1">
      <formula>ISTEXT(D58)</formula>
    </cfRule>
    <cfRule type="expression" dxfId="2728" priority="4200">
      <formula>FIND("Conforter",F58)</formula>
    </cfRule>
  </conditionalFormatting>
  <conditionalFormatting sqref="D57">
    <cfRule type="expression" dxfId="2727" priority="4197" stopIfTrue="1">
      <formula>ISTEXT(D57)</formula>
    </cfRule>
    <cfRule type="expression" dxfId="2726" priority="4198">
      <formula>FIND("Conforter",F57)</formula>
    </cfRule>
  </conditionalFormatting>
  <conditionalFormatting sqref="D59">
    <cfRule type="expression" dxfId="2725" priority="4195" stopIfTrue="1">
      <formula>ISTEXT(D59)</formula>
    </cfRule>
    <cfRule type="expression" dxfId="2724" priority="4196">
      <formula>FIND("Conforter",F59)</formula>
    </cfRule>
  </conditionalFormatting>
  <conditionalFormatting sqref="D60">
    <cfRule type="expression" dxfId="2723" priority="4193" stopIfTrue="1">
      <formula>ISTEXT(D60)</formula>
    </cfRule>
    <cfRule type="expression" dxfId="2722" priority="4194">
      <formula>FIND("Conforter",F60)</formula>
    </cfRule>
  </conditionalFormatting>
  <conditionalFormatting sqref="D61">
    <cfRule type="expression" dxfId="2721" priority="4191" stopIfTrue="1">
      <formula>ISTEXT(D61)</formula>
    </cfRule>
    <cfRule type="expression" dxfId="2720" priority="4192">
      <formula>FIND("Conforter",F61)</formula>
    </cfRule>
  </conditionalFormatting>
  <conditionalFormatting sqref="D62">
    <cfRule type="expression" dxfId="2719" priority="4189" stopIfTrue="1">
      <formula>ISTEXT(D62)</formula>
    </cfRule>
    <cfRule type="expression" dxfId="2718" priority="4190">
      <formula>FIND("Conforter",F62)</formula>
    </cfRule>
  </conditionalFormatting>
  <conditionalFormatting sqref="D63">
    <cfRule type="expression" dxfId="2717" priority="4187" stopIfTrue="1">
      <formula>ISTEXT(D63)</formula>
    </cfRule>
    <cfRule type="expression" dxfId="2716" priority="4188">
      <formula>FIND("Conforter",F63)</formula>
    </cfRule>
  </conditionalFormatting>
  <conditionalFormatting sqref="D64 D66:D70 D72:D83 D85:D92 D94:D103 D105:D114">
    <cfRule type="expression" dxfId="2715" priority="4185" stopIfTrue="1">
      <formula>ISTEXT(D64)</formula>
    </cfRule>
    <cfRule type="expression" dxfId="2714" priority="4186">
      <formula>FIND("Conforter",F64)</formula>
    </cfRule>
  </conditionalFormatting>
  <conditionalFormatting sqref="H57:H64 H66:H70 H72:H83 H85:H92 H94:H103 H105:H114">
    <cfRule type="expression" dxfId="2713" priority="4182" stopIfTrue="1">
      <formula>ISTEXT(H57)</formula>
    </cfRule>
    <cfRule type="expression" dxfId="2712" priority="4183">
      <formula>FIND("Agir",J57)</formula>
    </cfRule>
    <cfRule type="expression" dxfId="2711" priority="4184">
      <formula>FIND("Réagir",J57)</formula>
    </cfRule>
  </conditionalFormatting>
  <conditionalFormatting sqref="H57">
    <cfRule type="expression" dxfId="2710" priority="4174" stopIfTrue="1">
      <formula>ISTEXT(H57)</formula>
    </cfRule>
    <cfRule type="expression" dxfId="2709" priority="4175">
      <formula>FIND("Conforter",J57)</formula>
    </cfRule>
  </conditionalFormatting>
  <conditionalFormatting sqref="BB57:BB64 BB66:BB70 BB72:BB83 BB85:BB92 BB94:BB103 BB105:BB114">
    <cfRule type="expression" dxfId="2708" priority="4171" stopIfTrue="1">
      <formula>ISTEXT(BB57)</formula>
    </cfRule>
    <cfRule type="expression" dxfId="2707" priority="4172">
      <formula>FIND("Agir",BG57)</formula>
    </cfRule>
    <cfRule type="expression" dxfId="2706" priority="4173">
      <formula>FIND("Réagir",BG57)</formula>
    </cfRule>
  </conditionalFormatting>
  <conditionalFormatting sqref="BB59">
    <cfRule type="expression" dxfId="2705" priority="4168" stopIfTrue="1">
      <formula>ISTEXT(BB59)</formula>
    </cfRule>
    <cfRule type="expression" dxfId="2704" priority="4169">
      <formula>FIND("Agir",BG59)</formula>
    </cfRule>
    <cfRule type="expression" dxfId="2703" priority="4170">
      <formula>FIND("Réagir",BG59)</formula>
    </cfRule>
  </conditionalFormatting>
  <conditionalFormatting sqref="BB60">
    <cfRule type="expression" dxfId="2702" priority="4165" stopIfTrue="1">
      <formula>ISTEXT(BB60)</formula>
    </cfRule>
    <cfRule type="expression" dxfId="2701" priority="4166">
      <formula>FIND("Agir",BG60)</formula>
    </cfRule>
    <cfRule type="expression" dxfId="2700" priority="4167">
      <formula>FIND("Réagir",BG60)</formula>
    </cfRule>
  </conditionalFormatting>
  <conditionalFormatting sqref="BB61">
    <cfRule type="expression" dxfId="2699" priority="4162" stopIfTrue="1">
      <formula>ISTEXT(BB61)</formula>
    </cfRule>
    <cfRule type="expression" dxfId="2698" priority="4163">
      <formula>FIND("Agir",BG61)</formula>
    </cfRule>
    <cfRule type="expression" dxfId="2697" priority="4164">
      <formula>FIND("Réagir",BG61)</formula>
    </cfRule>
  </conditionalFormatting>
  <conditionalFormatting sqref="BB62">
    <cfRule type="expression" dxfId="2696" priority="4159" stopIfTrue="1">
      <formula>ISTEXT(BB62)</formula>
    </cfRule>
    <cfRule type="expression" dxfId="2695" priority="4160">
      <formula>FIND("Agir",BG62)</formula>
    </cfRule>
    <cfRule type="expression" dxfId="2694" priority="4161">
      <formula>FIND("Réagir",BG62)</formula>
    </cfRule>
  </conditionalFormatting>
  <conditionalFormatting sqref="BB63">
    <cfRule type="expression" dxfId="2693" priority="4156" stopIfTrue="1">
      <formula>ISTEXT(BB63)</formula>
    </cfRule>
    <cfRule type="expression" dxfId="2692" priority="4157">
      <formula>FIND("Agir",BG63)</formula>
    </cfRule>
    <cfRule type="expression" dxfId="2691" priority="4158">
      <formula>FIND("Réagir",BG63)</formula>
    </cfRule>
  </conditionalFormatting>
  <conditionalFormatting sqref="BB64 BB66:BB70 BB72:BB83 BB85:BB92 BB94:BB103 BB105:BB114">
    <cfRule type="expression" dxfId="2690" priority="4153" stopIfTrue="1">
      <formula>ISTEXT(BB64)</formula>
    </cfRule>
    <cfRule type="expression" dxfId="2689" priority="4154">
      <formula>FIND("Agir",BG64)</formula>
    </cfRule>
    <cfRule type="expression" dxfId="2688" priority="4155">
      <formula>FIND("Réagir",BG64)</formula>
    </cfRule>
  </conditionalFormatting>
  <conditionalFormatting sqref="BB58">
    <cfRule type="expression" dxfId="2687" priority="4150" stopIfTrue="1">
      <formula>ISTEXT(BB58)</formula>
    </cfRule>
    <cfRule type="expression" dxfId="2686" priority="4151">
      <formula>FIND("Agir",BG58)</formula>
    </cfRule>
    <cfRule type="expression" dxfId="2685" priority="4152">
      <formula>FIND("Réagir",BG58)</formula>
    </cfRule>
  </conditionalFormatting>
  <conditionalFormatting sqref="AA57:AA64">
    <cfRule type="expression" dxfId="2684" priority="4147" stopIfTrue="1">
      <formula>ISTEXT(AA57)</formula>
    </cfRule>
    <cfRule type="expression" dxfId="2683" priority="4148">
      <formula>FIND("Agir",BG57)</formula>
    </cfRule>
    <cfRule type="expression" dxfId="2682" priority="4149">
      <formula>FIND("Réagir",BG57)</formula>
    </cfRule>
  </conditionalFormatting>
  <conditionalFormatting sqref="I61">
    <cfRule type="expression" dxfId="2681" priority="4129" stopIfTrue="1">
      <formula>ISTEXT(I61)</formula>
    </cfRule>
    <cfRule type="expression" dxfId="2680" priority="4130">
      <formula>FIND("Agir",J61)</formula>
    </cfRule>
    <cfRule type="expression" dxfId="2679" priority="4131">
      <formula>FIND("Réagir",J61)</formula>
    </cfRule>
  </conditionalFormatting>
  <conditionalFormatting sqref="G61:H61">
    <cfRule type="expression" dxfId="2678" priority="4127" stopIfTrue="1">
      <formula>ISTEXT(G61)</formula>
    </cfRule>
    <cfRule type="expression" dxfId="2677" priority="4128">
      <formula>FIND("Conforter",J61)</formula>
    </cfRule>
  </conditionalFormatting>
  <conditionalFormatting sqref="D61">
    <cfRule type="expression" dxfId="2676" priority="4125" stopIfTrue="1">
      <formula>ISTEXT(D61)</formula>
    </cfRule>
    <cfRule type="expression" dxfId="2675" priority="4126">
      <formula>FIND("Conforter",F61)</formula>
    </cfRule>
  </conditionalFormatting>
  <conditionalFormatting sqref="BB61">
    <cfRule type="expression" dxfId="2674" priority="4122" stopIfTrue="1">
      <formula>ISTEXT(BB61)</formula>
    </cfRule>
    <cfRule type="expression" dxfId="2673" priority="4123">
      <formula>FIND("Agir",BG61)</formula>
    </cfRule>
    <cfRule type="expression" dxfId="2672" priority="4124">
      <formula>FIND("Réagir",BG61)</formula>
    </cfRule>
  </conditionalFormatting>
  <conditionalFormatting sqref="I62">
    <cfRule type="expression" dxfId="2671" priority="4119" stopIfTrue="1">
      <formula>ISTEXT(I62)</formula>
    </cfRule>
    <cfRule type="expression" dxfId="2670" priority="4120">
      <formula>FIND("Agir",J62)</formula>
    </cfRule>
    <cfRule type="expression" dxfId="2669" priority="4121">
      <formula>FIND("Réagir",J62)</formula>
    </cfRule>
  </conditionalFormatting>
  <conditionalFormatting sqref="G62:H62">
    <cfRule type="expression" dxfId="2668" priority="4117" stopIfTrue="1">
      <formula>ISTEXT(G62)</formula>
    </cfRule>
    <cfRule type="expression" dxfId="2667" priority="4118">
      <formula>FIND("Conforter",J62)</formula>
    </cfRule>
  </conditionalFormatting>
  <conditionalFormatting sqref="D62">
    <cfRule type="expression" dxfId="2666" priority="4115" stopIfTrue="1">
      <formula>ISTEXT(D62)</formula>
    </cfRule>
    <cfRule type="expression" dxfId="2665" priority="4116">
      <formula>FIND("Conforter",F62)</formula>
    </cfRule>
  </conditionalFormatting>
  <conditionalFormatting sqref="BB62">
    <cfRule type="expression" dxfId="2664" priority="4112" stopIfTrue="1">
      <formula>ISTEXT(BB62)</formula>
    </cfRule>
    <cfRule type="expression" dxfId="2663" priority="4113">
      <formula>FIND("Agir",BG62)</formula>
    </cfRule>
    <cfRule type="expression" dxfId="2662" priority="4114">
      <formula>FIND("Réagir",BG62)</formula>
    </cfRule>
  </conditionalFormatting>
  <conditionalFormatting sqref="I63">
    <cfRule type="expression" dxfId="2661" priority="4109" stopIfTrue="1">
      <formula>ISTEXT(I63)</formula>
    </cfRule>
    <cfRule type="expression" dxfId="2660" priority="4110">
      <formula>FIND("Agir",J63)</formula>
    </cfRule>
    <cfRule type="expression" dxfId="2659" priority="4111">
      <formula>FIND("Réagir",J63)</formula>
    </cfRule>
  </conditionalFormatting>
  <conditionalFormatting sqref="G63:H63">
    <cfRule type="expression" dxfId="2658" priority="4107" stopIfTrue="1">
      <formula>ISTEXT(G63)</formula>
    </cfRule>
    <cfRule type="expression" dxfId="2657" priority="4108">
      <formula>FIND("Conforter",J63)</formula>
    </cfRule>
  </conditionalFormatting>
  <conditionalFormatting sqref="D63">
    <cfRule type="expression" dxfId="2656" priority="4105" stopIfTrue="1">
      <formula>ISTEXT(D63)</formula>
    </cfRule>
    <cfRule type="expression" dxfId="2655" priority="4106">
      <formula>FIND("Conforter",F63)</formula>
    </cfRule>
  </conditionalFormatting>
  <conditionalFormatting sqref="BB63">
    <cfRule type="expression" dxfId="2654" priority="4102" stopIfTrue="1">
      <formula>ISTEXT(BB63)</formula>
    </cfRule>
    <cfRule type="expression" dxfId="2653" priority="4103">
      <formula>FIND("Agir",BG63)</formula>
    </cfRule>
    <cfRule type="expression" dxfId="2652" priority="4104">
      <formula>FIND("Réagir",BG63)</formula>
    </cfRule>
  </conditionalFormatting>
  <conditionalFormatting sqref="D105:D114 D66:D70 I66:I70 I72:I83 D72:D83 D85:D92 I85:I92 I94:I103 D94:D103 I105:I114">
    <cfRule type="expression" dxfId="2651" priority="4099" stopIfTrue="1">
      <formula>ISTEXT(D66)</formula>
    </cfRule>
    <cfRule type="expression" dxfId="2650" priority="4100">
      <formula>FIND("Agir",E66)</formula>
    </cfRule>
    <cfRule type="expression" dxfId="2649" priority="4101">
      <formula>FIND("Réagir",E66)</formula>
    </cfRule>
  </conditionalFormatting>
  <conditionalFormatting sqref="F66:H70 F72:H83 F85:H92 F94:H103 F105:H114">
    <cfRule type="expression" dxfId="2648" priority="4094" stopIfTrue="1">
      <formula>ISTEXT(F66)</formula>
    </cfRule>
    <cfRule type="expression" dxfId="2647" priority="4095">
      <formula>FIND("Conforter",I66)</formula>
    </cfRule>
  </conditionalFormatting>
  <conditionalFormatting sqref="G66:H70 G72:H83 G85:H92 G94:H103 G105:H114">
    <cfRule type="expression" dxfId="2646" priority="4091" stopIfTrue="1">
      <formula>ISTEXT(G66)</formula>
    </cfRule>
    <cfRule type="expression" dxfId="2645" priority="4092">
      <formula>FIND("Agir",I66)</formula>
    </cfRule>
    <cfRule type="expression" dxfId="2644" priority="4093">
      <formula>FIND("Réagir",I66)</formula>
    </cfRule>
  </conditionalFormatting>
  <conditionalFormatting sqref="I68">
    <cfRule type="expression" dxfId="2643" priority="4087" stopIfTrue="1">
      <formula>ISTEXT(I68)</formula>
    </cfRule>
    <cfRule type="expression" dxfId="2642" priority="4088">
      <formula>FIND("Agir",J68)</formula>
    </cfRule>
    <cfRule type="expression" dxfId="2641" priority="4089">
      <formula>FIND("Réagir",J68)</formula>
    </cfRule>
  </conditionalFormatting>
  <conditionalFormatting sqref="G68:H68">
    <cfRule type="expression" dxfId="2640" priority="4085" stopIfTrue="1">
      <formula>ISTEXT(G68)</formula>
    </cfRule>
    <cfRule type="expression" dxfId="2639" priority="4086">
      <formula>FIND("Conforter",J68)</formula>
    </cfRule>
  </conditionalFormatting>
  <conditionalFormatting sqref="I69">
    <cfRule type="expression" dxfId="2638" priority="4082" stopIfTrue="1">
      <formula>ISTEXT(I69)</formula>
    </cfRule>
    <cfRule type="expression" dxfId="2637" priority="4083">
      <formula>FIND("Agir",J69)</formula>
    </cfRule>
    <cfRule type="expression" dxfId="2636" priority="4084">
      <formula>FIND("Réagir",J69)</formula>
    </cfRule>
  </conditionalFormatting>
  <conditionalFormatting sqref="G69:H69">
    <cfRule type="expression" dxfId="2635" priority="4080" stopIfTrue="1">
      <formula>ISTEXT(G69)</formula>
    </cfRule>
    <cfRule type="expression" dxfId="2634" priority="4081">
      <formula>FIND("Conforter",J69)</formula>
    </cfRule>
  </conditionalFormatting>
  <conditionalFormatting sqref="I70 I72:I83 I85:I92 I94:I103 I105:I114">
    <cfRule type="expression" dxfId="2633" priority="4077" stopIfTrue="1">
      <formula>ISTEXT(I70)</formula>
    </cfRule>
    <cfRule type="expression" dxfId="2632" priority="4078">
      <formula>FIND("Agir",J70)</formula>
    </cfRule>
    <cfRule type="expression" dxfId="2631" priority="4079">
      <formula>FIND("Réagir",J70)</formula>
    </cfRule>
  </conditionalFormatting>
  <conditionalFormatting sqref="G70:H70 G72:H83 G85:H92 G94:H103 G105:H114">
    <cfRule type="expression" dxfId="2630" priority="4075" stopIfTrue="1">
      <formula>ISTEXT(G70)</formula>
    </cfRule>
    <cfRule type="expression" dxfId="2629" priority="4076">
      <formula>FIND("Conforter",J70)</formula>
    </cfRule>
  </conditionalFormatting>
  <conditionalFormatting sqref="I67">
    <cfRule type="expression" dxfId="2628" priority="4072" stopIfTrue="1">
      <formula>ISTEXT(I67)</formula>
    </cfRule>
    <cfRule type="expression" dxfId="2627" priority="4073">
      <formula>FIND("Agir",J67)</formula>
    </cfRule>
    <cfRule type="expression" dxfId="2626" priority="4074">
      <formula>FIND("Réagir",J67)</formula>
    </cfRule>
  </conditionalFormatting>
  <conditionalFormatting sqref="D67:D70 D72:D83 D85:D92 D94:D103 D105:D114">
    <cfRule type="expression" dxfId="2625" priority="4063" stopIfTrue="1">
      <formula>ISTEXT(D67)</formula>
    </cfRule>
    <cfRule type="expression" dxfId="2624" priority="4064">
      <formula>FIND("Conforter",F67)</formula>
    </cfRule>
  </conditionalFormatting>
  <conditionalFormatting sqref="D66">
    <cfRule type="expression" dxfId="2623" priority="4061" stopIfTrue="1">
      <formula>ISTEXT(D66)</formula>
    </cfRule>
    <cfRule type="expression" dxfId="2622" priority="4062">
      <formula>FIND("Conforter",F66)</formula>
    </cfRule>
  </conditionalFormatting>
  <conditionalFormatting sqref="D68">
    <cfRule type="expression" dxfId="2621" priority="4059" stopIfTrue="1">
      <formula>ISTEXT(D68)</formula>
    </cfRule>
    <cfRule type="expression" dxfId="2620" priority="4060">
      <formula>FIND("Conforter",F68)</formula>
    </cfRule>
  </conditionalFormatting>
  <conditionalFormatting sqref="D69">
    <cfRule type="expression" dxfId="2619" priority="4057" stopIfTrue="1">
      <formula>ISTEXT(D69)</formula>
    </cfRule>
    <cfRule type="expression" dxfId="2618" priority="4058">
      <formula>FIND("Conforter",F69)</formula>
    </cfRule>
  </conditionalFormatting>
  <conditionalFormatting sqref="D70 D72:D83 D85:D92 D94:D103 D105:D114">
    <cfRule type="expression" dxfId="2617" priority="4055" stopIfTrue="1">
      <formula>ISTEXT(D70)</formula>
    </cfRule>
    <cfRule type="expression" dxfId="2616" priority="4056">
      <formula>FIND("Conforter",F70)</formula>
    </cfRule>
  </conditionalFormatting>
  <conditionalFormatting sqref="H66">
    <cfRule type="expression" dxfId="2615" priority="4047" stopIfTrue="1">
      <formula>ISTEXT(H66)</formula>
    </cfRule>
    <cfRule type="expression" dxfId="2614" priority="4048">
      <formula>FIND("Conforter",J66)</formula>
    </cfRule>
  </conditionalFormatting>
  <conditionalFormatting sqref="BB66:BB70 BB72:BB83 BB85:BB92 BB94:BB103 BB105:BB114">
    <cfRule type="expression" dxfId="2613" priority="4044" stopIfTrue="1">
      <formula>ISTEXT(BB66)</formula>
    </cfRule>
    <cfRule type="expression" dxfId="2612" priority="4045">
      <formula>FIND("Agir",BG66)</formula>
    </cfRule>
    <cfRule type="expression" dxfId="2611" priority="4046">
      <formula>FIND("Réagir",BG66)</formula>
    </cfRule>
  </conditionalFormatting>
  <conditionalFormatting sqref="BB68">
    <cfRule type="expression" dxfId="2610" priority="4041" stopIfTrue="1">
      <formula>ISTEXT(BB68)</formula>
    </cfRule>
    <cfRule type="expression" dxfId="2609" priority="4042">
      <formula>FIND("Agir",BG68)</formula>
    </cfRule>
    <cfRule type="expression" dxfId="2608" priority="4043">
      <formula>FIND("Réagir",BG68)</formula>
    </cfRule>
  </conditionalFormatting>
  <conditionalFormatting sqref="BB69">
    <cfRule type="expression" dxfId="2607" priority="4038" stopIfTrue="1">
      <formula>ISTEXT(BB69)</formula>
    </cfRule>
    <cfRule type="expression" dxfId="2606" priority="4039">
      <formula>FIND("Agir",BG69)</formula>
    </cfRule>
    <cfRule type="expression" dxfId="2605" priority="4040">
      <formula>FIND("Réagir",BG69)</formula>
    </cfRule>
  </conditionalFormatting>
  <conditionalFormatting sqref="BB70 BB72:BB83 BB85:BB92 BB94:BB103 BB105:BB114">
    <cfRule type="expression" dxfId="2604" priority="4035" stopIfTrue="1">
      <formula>ISTEXT(BB70)</formula>
    </cfRule>
    <cfRule type="expression" dxfId="2603" priority="4036">
      <formula>FIND("Agir",BG70)</formula>
    </cfRule>
    <cfRule type="expression" dxfId="2602" priority="4037">
      <formula>FIND("Réagir",BG70)</formula>
    </cfRule>
  </conditionalFormatting>
  <conditionalFormatting sqref="BB67">
    <cfRule type="expression" dxfId="2601" priority="4032" stopIfTrue="1">
      <formula>ISTEXT(BB67)</formula>
    </cfRule>
    <cfRule type="expression" dxfId="2600" priority="4033">
      <formula>FIND("Agir",BG67)</formula>
    </cfRule>
    <cfRule type="expression" dxfId="2599" priority="4034">
      <formula>FIND("Réagir",BG67)</formula>
    </cfRule>
  </conditionalFormatting>
  <conditionalFormatting sqref="AA66:AA70">
    <cfRule type="expression" dxfId="2598" priority="4029" stopIfTrue="1">
      <formula>ISTEXT(AA66)</formula>
    </cfRule>
    <cfRule type="expression" dxfId="2597" priority="4030">
      <formula>FIND("Agir",BG66)</formula>
    </cfRule>
    <cfRule type="expression" dxfId="2596" priority="4031">
      <formula>FIND("Réagir",BG66)</formula>
    </cfRule>
  </conditionalFormatting>
  <conditionalFormatting sqref="I72:I79">
    <cfRule type="expression" dxfId="2595" priority="4023" stopIfTrue="1">
      <formula>ISTEXT(I72)</formula>
    </cfRule>
    <cfRule type="expression" dxfId="2594" priority="4024">
      <formula>FIND("Agir",J72)</formula>
    </cfRule>
    <cfRule type="expression" dxfId="2593" priority="4025">
      <formula>FIND("Réagir",J72)</formula>
    </cfRule>
  </conditionalFormatting>
  <conditionalFormatting sqref="F72:F79">
    <cfRule type="expression" dxfId="2592" priority="4018" stopIfTrue="1">
      <formula>ISTEXT(F72)</formula>
    </cfRule>
    <cfRule type="expression" dxfId="2591" priority="4019">
      <formula>FIND("Conforter",I72)</formula>
    </cfRule>
  </conditionalFormatting>
  <conditionalFormatting sqref="G72:G79">
    <cfRule type="expression" dxfId="2590" priority="4015" stopIfTrue="1">
      <formula>ISTEXT(G72)</formula>
    </cfRule>
    <cfRule type="expression" dxfId="2589" priority="4016">
      <formula>FIND("Agir",I72)</formula>
    </cfRule>
    <cfRule type="expression" dxfId="2588" priority="4017">
      <formula>FIND("Réagir",I72)</formula>
    </cfRule>
  </conditionalFormatting>
  <conditionalFormatting sqref="G72:H79">
    <cfRule type="expression" dxfId="2587" priority="4013" stopIfTrue="1">
      <formula>ISTEXT(G72)</formula>
    </cfRule>
    <cfRule type="expression" dxfId="2586" priority="4014">
      <formula>FIND("Conforter",J72)</formula>
    </cfRule>
  </conditionalFormatting>
  <conditionalFormatting sqref="I74">
    <cfRule type="expression" dxfId="2585" priority="4009" stopIfTrue="1">
      <formula>ISTEXT(I74)</formula>
    </cfRule>
    <cfRule type="expression" dxfId="2584" priority="4010">
      <formula>FIND("Agir",J74)</formula>
    </cfRule>
    <cfRule type="expression" dxfId="2583" priority="4011">
      <formula>FIND("Réagir",J74)</formula>
    </cfRule>
  </conditionalFormatting>
  <conditionalFormatting sqref="G74:H74">
    <cfRule type="expression" dxfId="2582" priority="4007" stopIfTrue="1">
      <formula>ISTEXT(G74)</formula>
    </cfRule>
    <cfRule type="expression" dxfId="2581" priority="4008">
      <formula>FIND("Conforter",J74)</formula>
    </cfRule>
  </conditionalFormatting>
  <conditionalFormatting sqref="I75">
    <cfRule type="expression" dxfId="2580" priority="4004" stopIfTrue="1">
      <formula>ISTEXT(I75)</formula>
    </cfRule>
    <cfRule type="expression" dxfId="2579" priority="4005">
      <formula>FIND("Agir",J75)</formula>
    </cfRule>
    <cfRule type="expression" dxfId="2578" priority="4006">
      <formula>FIND("Réagir",J75)</formula>
    </cfRule>
  </conditionalFormatting>
  <conditionalFormatting sqref="G75:H75">
    <cfRule type="expression" dxfId="2577" priority="4002" stopIfTrue="1">
      <formula>ISTEXT(G75)</formula>
    </cfRule>
    <cfRule type="expression" dxfId="2576" priority="4003">
      <formula>FIND("Conforter",J75)</formula>
    </cfRule>
  </conditionalFormatting>
  <conditionalFormatting sqref="I76">
    <cfRule type="expression" dxfId="2575" priority="3999" stopIfTrue="1">
      <formula>ISTEXT(I76)</formula>
    </cfRule>
    <cfRule type="expression" dxfId="2574" priority="4000">
      <formula>FIND("Agir",J76)</formula>
    </cfRule>
    <cfRule type="expression" dxfId="2573" priority="4001">
      <formula>FIND("Réagir",J76)</formula>
    </cfRule>
  </conditionalFormatting>
  <conditionalFormatting sqref="G76:H76">
    <cfRule type="expression" dxfId="2572" priority="3997" stopIfTrue="1">
      <formula>ISTEXT(G76)</formula>
    </cfRule>
    <cfRule type="expression" dxfId="2571" priority="3998">
      <formula>FIND("Conforter",J76)</formula>
    </cfRule>
  </conditionalFormatting>
  <conditionalFormatting sqref="I77">
    <cfRule type="expression" dxfId="2570" priority="3994" stopIfTrue="1">
      <formula>ISTEXT(I77)</formula>
    </cfRule>
    <cfRule type="expression" dxfId="2569" priority="3995">
      <formula>FIND("Agir",J77)</formula>
    </cfRule>
    <cfRule type="expression" dxfId="2568" priority="3996">
      <formula>FIND("Réagir",J77)</formula>
    </cfRule>
  </conditionalFormatting>
  <conditionalFormatting sqref="G77:H77">
    <cfRule type="expression" dxfId="2567" priority="3992" stopIfTrue="1">
      <formula>ISTEXT(G77)</formula>
    </cfRule>
    <cfRule type="expression" dxfId="2566" priority="3993">
      <formula>FIND("Conforter",J77)</formula>
    </cfRule>
  </conditionalFormatting>
  <conditionalFormatting sqref="I78">
    <cfRule type="expression" dxfId="2565" priority="3989" stopIfTrue="1">
      <formula>ISTEXT(I78)</formula>
    </cfRule>
    <cfRule type="expression" dxfId="2564" priority="3990">
      <formula>FIND("Agir",J78)</formula>
    </cfRule>
    <cfRule type="expression" dxfId="2563" priority="3991">
      <formula>FIND("Réagir",J78)</formula>
    </cfRule>
  </conditionalFormatting>
  <conditionalFormatting sqref="G78:H78">
    <cfRule type="expression" dxfId="2562" priority="3987" stopIfTrue="1">
      <formula>ISTEXT(G78)</formula>
    </cfRule>
    <cfRule type="expression" dxfId="2561" priority="3988">
      <formula>FIND("Conforter",J78)</formula>
    </cfRule>
  </conditionalFormatting>
  <conditionalFormatting sqref="I79">
    <cfRule type="expression" dxfId="2560" priority="3984" stopIfTrue="1">
      <formula>ISTEXT(I79)</formula>
    </cfRule>
    <cfRule type="expression" dxfId="2559" priority="3985">
      <formula>FIND("Agir",J79)</formula>
    </cfRule>
    <cfRule type="expression" dxfId="2558" priority="3986">
      <formula>FIND("Réagir",J79)</formula>
    </cfRule>
  </conditionalFormatting>
  <conditionalFormatting sqref="G79:H79">
    <cfRule type="expression" dxfId="2557" priority="3982" stopIfTrue="1">
      <formula>ISTEXT(G79)</formula>
    </cfRule>
    <cfRule type="expression" dxfId="2556" priority="3983">
      <formula>FIND("Conforter",J79)</formula>
    </cfRule>
  </conditionalFormatting>
  <conditionalFormatting sqref="I73">
    <cfRule type="expression" dxfId="2555" priority="3979" stopIfTrue="1">
      <formula>ISTEXT(I73)</formula>
    </cfRule>
    <cfRule type="expression" dxfId="2554" priority="3980">
      <formula>FIND("Agir",J73)</formula>
    </cfRule>
    <cfRule type="expression" dxfId="2553" priority="3981">
      <formula>FIND("Réagir",J73)</formula>
    </cfRule>
  </conditionalFormatting>
  <conditionalFormatting sqref="D72:D79">
    <cfRule type="expression" dxfId="2552" priority="3969" stopIfTrue="1">
      <formula>ISTEXT(D72)</formula>
    </cfRule>
    <cfRule type="expression" dxfId="2551" priority="3970">
      <formula>FIND("Agir",E72)</formula>
    </cfRule>
    <cfRule type="expression" dxfId="2550" priority="3971">
      <formula>FIND("Réagir",E72)</formula>
    </cfRule>
  </conditionalFormatting>
  <conditionalFormatting sqref="D73:D79">
    <cfRule type="expression" dxfId="2549" priority="3967" stopIfTrue="1">
      <formula>ISTEXT(D73)</formula>
    </cfRule>
    <cfRule type="expression" dxfId="2548" priority="3968">
      <formula>FIND("Conforter",F73)</formula>
    </cfRule>
  </conditionalFormatting>
  <conditionalFormatting sqref="D72">
    <cfRule type="expression" dxfId="2547" priority="3965" stopIfTrue="1">
      <formula>ISTEXT(D72)</formula>
    </cfRule>
    <cfRule type="expression" dxfId="2546" priority="3966">
      <formula>FIND("Conforter",F72)</formula>
    </cfRule>
  </conditionalFormatting>
  <conditionalFormatting sqref="D74">
    <cfRule type="expression" dxfId="2545" priority="3963" stopIfTrue="1">
      <formula>ISTEXT(D74)</formula>
    </cfRule>
    <cfRule type="expression" dxfId="2544" priority="3964">
      <formula>FIND("Conforter",F74)</formula>
    </cfRule>
  </conditionalFormatting>
  <conditionalFormatting sqref="D75">
    <cfRule type="expression" dxfId="2543" priority="3961" stopIfTrue="1">
      <formula>ISTEXT(D75)</formula>
    </cfRule>
    <cfRule type="expression" dxfId="2542" priority="3962">
      <formula>FIND("Conforter",F75)</formula>
    </cfRule>
  </conditionalFormatting>
  <conditionalFormatting sqref="D76">
    <cfRule type="expression" dxfId="2541" priority="3959" stopIfTrue="1">
      <formula>ISTEXT(D76)</formula>
    </cfRule>
    <cfRule type="expression" dxfId="2540" priority="3960">
      <formula>FIND("Conforter",F76)</formula>
    </cfRule>
  </conditionalFormatting>
  <conditionalFormatting sqref="D77">
    <cfRule type="expression" dxfId="2539" priority="3957" stopIfTrue="1">
      <formula>ISTEXT(D77)</formula>
    </cfRule>
    <cfRule type="expression" dxfId="2538" priority="3958">
      <formula>FIND("Conforter",F77)</formula>
    </cfRule>
  </conditionalFormatting>
  <conditionalFormatting sqref="D78">
    <cfRule type="expression" dxfId="2537" priority="3955" stopIfTrue="1">
      <formula>ISTEXT(D78)</formula>
    </cfRule>
    <cfRule type="expression" dxfId="2536" priority="3956">
      <formula>FIND("Conforter",F78)</formula>
    </cfRule>
  </conditionalFormatting>
  <conditionalFormatting sqref="D79">
    <cfRule type="expression" dxfId="2535" priority="3953" stopIfTrue="1">
      <formula>ISTEXT(D79)</formula>
    </cfRule>
    <cfRule type="expression" dxfId="2534" priority="3954">
      <formula>FIND("Conforter",F79)</formula>
    </cfRule>
  </conditionalFormatting>
  <conditionalFormatting sqref="H72:H79">
    <cfRule type="expression" dxfId="2533" priority="3950" stopIfTrue="1">
      <formula>ISTEXT(H72)</formula>
    </cfRule>
    <cfRule type="expression" dxfId="2532" priority="3951">
      <formula>FIND("Agir",J72)</formula>
    </cfRule>
    <cfRule type="expression" dxfId="2531" priority="3952">
      <formula>FIND("Réagir",J72)</formula>
    </cfRule>
  </conditionalFormatting>
  <conditionalFormatting sqref="H72">
    <cfRule type="expression" dxfId="2530" priority="3942" stopIfTrue="1">
      <formula>ISTEXT(H72)</formula>
    </cfRule>
    <cfRule type="expression" dxfId="2529" priority="3943">
      <formula>FIND("Conforter",J72)</formula>
    </cfRule>
  </conditionalFormatting>
  <conditionalFormatting sqref="BB72:BB79">
    <cfRule type="expression" dxfId="2528" priority="3939" stopIfTrue="1">
      <formula>ISTEXT(BB72)</formula>
    </cfRule>
    <cfRule type="expression" dxfId="2527" priority="3940">
      <formula>FIND("Agir",BG72)</formula>
    </cfRule>
    <cfRule type="expression" dxfId="2526" priority="3941">
      <formula>FIND("Réagir",BG72)</formula>
    </cfRule>
  </conditionalFormatting>
  <conditionalFormatting sqref="BB74">
    <cfRule type="expression" dxfId="2525" priority="3936" stopIfTrue="1">
      <formula>ISTEXT(BB74)</formula>
    </cfRule>
    <cfRule type="expression" dxfId="2524" priority="3937">
      <formula>FIND("Agir",BG74)</formula>
    </cfRule>
    <cfRule type="expression" dxfId="2523" priority="3938">
      <formula>FIND("Réagir",BG74)</formula>
    </cfRule>
  </conditionalFormatting>
  <conditionalFormatting sqref="BB75">
    <cfRule type="expression" dxfId="2522" priority="3933" stopIfTrue="1">
      <formula>ISTEXT(BB75)</formula>
    </cfRule>
    <cfRule type="expression" dxfId="2521" priority="3934">
      <formula>FIND("Agir",BG75)</formula>
    </cfRule>
    <cfRule type="expression" dxfId="2520" priority="3935">
      <formula>FIND("Réagir",BG75)</formula>
    </cfRule>
  </conditionalFormatting>
  <conditionalFormatting sqref="BB76">
    <cfRule type="expression" dxfId="2519" priority="3930" stopIfTrue="1">
      <formula>ISTEXT(BB76)</formula>
    </cfRule>
    <cfRule type="expression" dxfId="2518" priority="3931">
      <formula>FIND("Agir",BG76)</formula>
    </cfRule>
    <cfRule type="expression" dxfId="2517" priority="3932">
      <formula>FIND("Réagir",BG76)</formula>
    </cfRule>
  </conditionalFormatting>
  <conditionalFormatting sqref="BB77">
    <cfRule type="expression" dxfId="2516" priority="3927" stopIfTrue="1">
      <formula>ISTEXT(BB77)</formula>
    </cfRule>
    <cfRule type="expression" dxfId="2515" priority="3928">
      <formula>FIND("Agir",BG77)</formula>
    </cfRule>
    <cfRule type="expression" dxfId="2514" priority="3929">
      <formula>FIND("Réagir",BG77)</formula>
    </cfRule>
  </conditionalFormatting>
  <conditionalFormatting sqref="BB78">
    <cfRule type="expression" dxfId="2513" priority="3924" stopIfTrue="1">
      <formula>ISTEXT(BB78)</formula>
    </cfRule>
    <cfRule type="expression" dxfId="2512" priority="3925">
      <formula>FIND("Agir",BG78)</formula>
    </cfRule>
    <cfRule type="expression" dxfId="2511" priority="3926">
      <formula>FIND("Réagir",BG78)</formula>
    </cfRule>
  </conditionalFormatting>
  <conditionalFormatting sqref="BB79">
    <cfRule type="expression" dxfId="2510" priority="3921" stopIfTrue="1">
      <formula>ISTEXT(BB79)</formula>
    </cfRule>
    <cfRule type="expression" dxfId="2509" priority="3922">
      <formula>FIND("Agir",BG79)</formula>
    </cfRule>
    <cfRule type="expression" dxfId="2508" priority="3923">
      <formula>FIND("Réagir",BG79)</formula>
    </cfRule>
  </conditionalFormatting>
  <conditionalFormatting sqref="BB73">
    <cfRule type="expression" dxfId="2507" priority="3918" stopIfTrue="1">
      <formula>ISTEXT(BB73)</formula>
    </cfRule>
    <cfRule type="expression" dxfId="2506" priority="3919">
      <formula>FIND("Agir",BG73)</formula>
    </cfRule>
    <cfRule type="expression" dxfId="2505" priority="3920">
      <formula>FIND("Réagir",BG73)</formula>
    </cfRule>
  </conditionalFormatting>
  <conditionalFormatting sqref="AA72:AA79">
    <cfRule type="expression" dxfId="2504" priority="3915" stopIfTrue="1">
      <formula>ISTEXT(AA72)</formula>
    </cfRule>
    <cfRule type="expression" dxfId="2503" priority="3916">
      <formula>FIND("Agir",BG72)</formula>
    </cfRule>
    <cfRule type="expression" dxfId="2502" priority="3917">
      <formula>FIND("Réagir",BG72)</formula>
    </cfRule>
  </conditionalFormatting>
  <conditionalFormatting sqref="I75">
    <cfRule type="expression" dxfId="2501" priority="3897" stopIfTrue="1">
      <formula>ISTEXT(I75)</formula>
    </cfRule>
    <cfRule type="expression" dxfId="2500" priority="3898">
      <formula>FIND("Agir",J75)</formula>
    </cfRule>
    <cfRule type="expression" dxfId="2499" priority="3899">
      <formula>FIND("Réagir",J75)</formula>
    </cfRule>
  </conditionalFormatting>
  <conditionalFormatting sqref="BB75">
    <cfRule type="expression" dxfId="2498" priority="3894" stopIfTrue="1">
      <formula>ISTEXT(BB75)</formula>
    </cfRule>
    <cfRule type="expression" dxfId="2497" priority="3895">
      <formula>FIND("Agir",BG75)</formula>
    </cfRule>
    <cfRule type="expression" dxfId="2496" priority="3896">
      <formula>FIND("Réagir",BG75)</formula>
    </cfRule>
  </conditionalFormatting>
  <conditionalFormatting sqref="I80">
    <cfRule type="expression" dxfId="2495" priority="3891" stopIfTrue="1">
      <formula>ISTEXT(I80)</formula>
    </cfRule>
    <cfRule type="expression" dxfId="2494" priority="3892">
      <formula>FIND("Agir",J80)</formula>
    </cfRule>
    <cfRule type="expression" dxfId="2493" priority="3893">
      <formula>FIND("Réagir",J80)</formula>
    </cfRule>
  </conditionalFormatting>
  <conditionalFormatting sqref="F80">
    <cfRule type="expression" dxfId="2492" priority="3886" stopIfTrue="1">
      <formula>ISTEXT(F80)</formula>
    </cfRule>
    <cfRule type="expression" dxfId="2491" priority="3887">
      <formula>FIND("Conforter",I80)</formula>
    </cfRule>
  </conditionalFormatting>
  <conditionalFormatting sqref="G80">
    <cfRule type="expression" dxfId="2490" priority="3883" stopIfTrue="1">
      <formula>ISTEXT(G80)</formula>
    </cfRule>
    <cfRule type="expression" dxfId="2489" priority="3884">
      <formula>FIND("Agir",I80)</formula>
    </cfRule>
    <cfRule type="expression" dxfId="2488" priority="3885">
      <formula>FIND("Réagir",I80)</formula>
    </cfRule>
  </conditionalFormatting>
  <conditionalFormatting sqref="G80:H80">
    <cfRule type="expression" dxfId="2487" priority="3881" stopIfTrue="1">
      <formula>ISTEXT(G80)</formula>
    </cfRule>
    <cfRule type="expression" dxfId="2486" priority="3882">
      <formula>FIND("Conforter",J80)</formula>
    </cfRule>
  </conditionalFormatting>
  <conditionalFormatting sqref="I80">
    <cfRule type="expression" dxfId="2485" priority="3877" stopIfTrue="1">
      <formula>ISTEXT(I80)</formula>
    </cfRule>
    <cfRule type="expression" dxfId="2484" priority="3878">
      <formula>FIND("Agir",J80)</formula>
    </cfRule>
    <cfRule type="expression" dxfId="2483" priority="3879">
      <formula>FIND("Réagir",J80)</formula>
    </cfRule>
  </conditionalFormatting>
  <conditionalFormatting sqref="D80">
    <cfRule type="expression" dxfId="2482" priority="3867" stopIfTrue="1">
      <formula>ISTEXT(D80)</formula>
    </cfRule>
    <cfRule type="expression" dxfId="2481" priority="3868">
      <formula>FIND("Agir",E80)</formula>
    </cfRule>
    <cfRule type="expression" dxfId="2480" priority="3869">
      <formula>FIND("Réagir",E80)</formula>
    </cfRule>
  </conditionalFormatting>
  <conditionalFormatting sqref="D80">
    <cfRule type="expression" dxfId="2479" priority="3865" stopIfTrue="1">
      <formula>ISTEXT(D80)</formula>
    </cfRule>
    <cfRule type="expression" dxfId="2478" priority="3866">
      <formula>FIND("Conforter",F80)</formula>
    </cfRule>
  </conditionalFormatting>
  <conditionalFormatting sqref="H80">
    <cfRule type="expression" dxfId="2477" priority="3862" stopIfTrue="1">
      <formula>ISTEXT(H80)</formula>
    </cfRule>
    <cfRule type="expression" dxfId="2476" priority="3863">
      <formula>FIND("Agir",J80)</formula>
    </cfRule>
    <cfRule type="expression" dxfId="2475" priority="3864">
      <formula>FIND("Réagir",J80)</formula>
    </cfRule>
  </conditionalFormatting>
  <conditionalFormatting sqref="BB80">
    <cfRule type="expression" dxfId="2474" priority="3853" stopIfTrue="1">
      <formula>ISTEXT(BB80)</formula>
    </cfRule>
    <cfRule type="expression" dxfId="2473" priority="3854">
      <formula>FIND("Agir",BG80)</formula>
    </cfRule>
    <cfRule type="expression" dxfId="2472" priority="3855">
      <formula>FIND("Réagir",BG80)</formula>
    </cfRule>
  </conditionalFormatting>
  <conditionalFormatting sqref="BB80">
    <cfRule type="expression" dxfId="2471" priority="3850" stopIfTrue="1">
      <formula>ISTEXT(BB80)</formula>
    </cfRule>
    <cfRule type="expression" dxfId="2470" priority="3851">
      <formula>FIND("Agir",BG80)</formula>
    </cfRule>
    <cfRule type="expression" dxfId="2469" priority="3852">
      <formula>FIND("Réagir",BG80)</formula>
    </cfRule>
  </conditionalFormatting>
  <conditionalFormatting sqref="AA80">
    <cfRule type="expression" dxfId="2468" priority="3847" stopIfTrue="1">
      <formula>ISTEXT(AA80)</formula>
    </cfRule>
    <cfRule type="expression" dxfId="2467" priority="3848">
      <formula>FIND("Agir",BG80)</formula>
    </cfRule>
    <cfRule type="expression" dxfId="2466" priority="3849">
      <formula>FIND("Réagir",BG80)</formula>
    </cfRule>
  </conditionalFormatting>
  <conditionalFormatting sqref="I81">
    <cfRule type="expression" dxfId="2465" priority="3829" stopIfTrue="1">
      <formula>ISTEXT(I81)</formula>
    </cfRule>
    <cfRule type="expression" dxfId="2464" priority="3830">
      <formula>FIND("Agir",J81)</formula>
    </cfRule>
    <cfRule type="expression" dxfId="2463" priority="3831">
      <formula>FIND("Réagir",J81)</formula>
    </cfRule>
  </conditionalFormatting>
  <conditionalFormatting sqref="F81">
    <cfRule type="expression" dxfId="2462" priority="3824" stopIfTrue="1">
      <formula>ISTEXT(F81)</formula>
    </cfRule>
    <cfRule type="expression" dxfId="2461" priority="3825">
      <formula>FIND("Conforter",I81)</formula>
    </cfRule>
  </conditionalFormatting>
  <conditionalFormatting sqref="G81">
    <cfRule type="expression" dxfId="2460" priority="3821" stopIfTrue="1">
      <formula>ISTEXT(G81)</formula>
    </cfRule>
    <cfRule type="expression" dxfId="2459" priority="3822">
      <formula>FIND("Agir",I81)</formula>
    </cfRule>
    <cfRule type="expression" dxfId="2458" priority="3823">
      <formula>FIND("Réagir",I81)</formula>
    </cfRule>
  </conditionalFormatting>
  <conditionalFormatting sqref="G81:H81">
    <cfRule type="expression" dxfId="2457" priority="3819" stopIfTrue="1">
      <formula>ISTEXT(G81)</formula>
    </cfRule>
    <cfRule type="expression" dxfId="2456" priority="3820">
      <formula>FIND("Conforter",J81)</formula>
    </cfRule>
  </conditionalFormatting>
  <conditionalFormatting sqref="I81">
    <cfRule type="expression" dxfId="2455" priority="3815" stopIfTrue="1">
      <formula>ISTEXT(I81)</formula>
    </cfRule>
    <cfRule type="expression" dxfId="2454" priority="3816">
      <formula>FIND("Agir",J81)</formula>
    </cfRule>
    <cfRule type="expression" dxfId="2453" priority="3817">
      <formula>FIND("Réagir",J81)</formula>
    </cfRule>
  </conditionalFormatting>
  <conditionalFormatting sqref="D81">
    <cfRule type="expression" dxfId="2452" priority="3805" stopIfTrue="1">
      <formula>ISTEXT(D81)</formula>
    </cfRule>
    <cfRule type="expression" dxfId="2451" priority="3806">
      <formula>FIND("Agir",E81)</formula>
    </cfRule>
    <cfRule type="expression" dxfId="2450" priority="3807">
      <formula>FIND("Réagir",E81)</formula>
    </cfRule>
  </conditionalFormatting>
  <conditionalFormatting sqref="D81">
    <cfRule type="expression" dxfId="2449" priority="3803" stopIfTrue="1">
      <formula>ISTEXT(D81)</formula>
    </cfRule>
    <cfRule type="expression" dxfId="2448" priority="3804">
      <formula>FIND("Conforter",F81)</formula>
    </cfRule>
  </conditionalFormatting>
  <conditionalFormatting sqref="H81">
    <cfRule type="expression" dxfId="2447" priority="3800" stopIfTrue="1">
      <formula>ISTEXT(H81)</formula>
    </cfRule>
    <cfRule type="expression" dxfId="2446" priority="3801">
      <formula>FIND("Agir",J81)</formula>
    </cfRule>
    <cfRule type="expression" dxfId="2445" priority="3802">
      <formula>FIND("Réagir",J81)</formula>
    </cfRule>
  </conditionalFormatting>
  <conditionalFormatting sqref="BB81">
    <cfRule type="expression" dxfId="2444" priority="3791" stopIfTrue="1">
      <formula>ISTEXT(BB81)</formula>
    </cfRule>
    <cfRule type="expression" dxfId="2443" priority="3792">
      <formula>FIND("Agir",BG81)</formula>
    </cfRule>
    <cfRule type="expression" dxfId="2442" priority="3793">
      <formula>FIND("Réagir",BG81)</formula>
    </cfRule>
  </conditionalFormatting>
  <conditionalFormatting sqref="BB81">
    <cfRule type="expression" dxfId="2441" priority="3788" stopIfTrue="1">
      <formula>ISTEXT(BB81)</formula>
    </cfRule>
    <cfRule type="expression" dxfId="2440" priority="3789">
      <formula>FIND("Agir",BG81)</formula>
    </cfRule>
    <cfRule type="expression" dxfId="2439" priority="3790">
      <formula>FIND("Réagir",BG81)</formula>
    </cfRule>
  </conditionalFormatting>
  <conditionalFormatting sqref="AA81">
    <cfRule type="expression" dxfId="2438" priority="3785" stopIfTrue="1">
      <formula>ISTEXT(AA81)</formula>
    </cfRule>
    <cfRule type="expression" dxfId="2437" priority="3786">
      <formula>FIND("Agir",BG81)</formula>
    </cfRule>
    <cfRule type="expression" dxfId="2436" priority="3787">
      <formula>FIND("Réagir",BG81)</formula>
    </cfRule>
  </conditionalFormatting>
  <conditionalFormatting sqref="I82">
    <cfRule type="expression" dxfId="2435" priority="3767" stopIfTrue="1">
      <formula>ISTEXT(I82)</formula>
    </cfRule>
    <cfRule type="expression" dxfId="2434" priority="3768">
      <formula>FIND("Agir",J82)</formula>
    </cfRule>
    <cfRule type="expression" dxfId="2433" priority="3769">
      <formula>FIND("Réagir",J82)</formula>
    </cfRule>
  </conditionalFormatting>
  <conditionalFormatting sqref="F82">
    <cfRule type="expression" dxfId="2432" priority="3762" stopIfTrue="1">
      <formula>ISTEXT(F82)</formula>
    </cfRule>
    <cfRule type="expression" dxfId="2431" priority="3763">
      <formula>FIND("Conforter",I82)</formula>
    </cfRule>
  </conditionalFormatting>
  <conditionalFormatting sqref="G82">
    <cfRule type="expression" dxfId="2430" priority="3759" stopIfTrue="1">
      <formula>ISTEXT(G82)</formula>
    </cfRule>
    <cfRule type="expression" dxfId="2429" priority="3760">
      <formula>FIND("Agir",I82)</formula>
    </cfRule>
    <cfRule type="expression" dxfId="2428" priority="3761">
      <formula>FIND("Réagir",I82)</formula>
    </cfRule>
  </conditionalFormatting>
  <conditionalFormatting sqref="G82:H82">
    <cfRule type="expression" dxfId="2427" priority="3757" stopIfTrue="1">
      <formula>ISTEXT(G82)</formula>
    </cfRule>
    <cfRule type="expression" dxfId="2426" priority="3758">
      <formula>FIND("Conforter",J82)</formula>
    </cfRule>
  </conditionalFormatting>
  <conditionalFormatting sqref="I82">
    <cfRule type="expression" dxfId="2425" priority="3753" stopIfTrue="1">
      <formula>ISTEXT(I82)</formula>
    </cfRule>
    <cfRule type="expression" dxfId="2424" priority="3754">
      <formula>FIND("Agir",J82)</formula>
    </cfRule>
    <cfRule type="expression" dxfId="2423" priority="3755">
      <formula>FIND("Réagir",J82)</formula>
    </cfRule>
  </conditionalFormatting>
  <conditionalFormatting sqref="D82">
    <cfRule type="expression" dxfId="2422" priority="3743" stopIfTrue="1">
      <formula>ISTEXT(D82)</formula>
    </cfRule>
    <cfRule type="expression" dxfId="2421" priority="3744">
      <formula>FIND("Agir",E82)</formula>
    </cfRule>
    <cfRule type="expression" dxfId="2420" priority="3745">
      <formula>FIND("Réagir",E82)</formula>
    </cfRule>
  </conditionalFormatting>
  <conditionalFormatting sqref="D82">
    <cfRule type="expression" dxfId="2419" priority="3741" stopIfTrue="1">
      <formula>ISTEXT(D82)</formula>
    </cfRule>
    <cfRule type="expression" dxfId="2418" priority="3742">
      <formula>FIND("Conforter",F82)</formula>
    </cfRule>
  </conditionalFormatting>
  <conditionalFormatting sqref="H82">
    <cfRule type="expression" dxfId="2417" priority="3738" stopIfTrue="1">
      <formula>ISTEXT(H82)</formula>
    </cfRule>
    <cfRule type="expression" dxfId="2416" priority="3739">
      <formula>FIND("Agir",J82)</formula>
    </cfRule>
    <cfRule type="expression" dxfId="2415" priority="3740">
      <formula>FIND("Réagir",J82)</formula>
    </cfRule>
  </conditionalFormatting>
  <conditionalFormatting sqref="BB82">
    <cfRule type="expression" dxfId="2414" priority="3729" stopIfTrue="1">
      <formula>ISTEXT(BB82)</formula>
    </cfRule>
    <cfRule type="expression" dxfId="2413" priority="3730">
      <formula>FIND("Agir",BG82)</formula>
    </cfRule>
    <cfRule type="expression" dxfId="2412" priority="3731">
      <formula>FIND("Réagir",BG82)</formula>
    </cfRule>
  </conditionalFormatting>
  <conditionalFormatting sqref="BB82">
    <cfRule type="expression" dxfId="2411" priority="3726" stopIfTrue="1">
      <formula>ISTEXT(BB82)</formula>
    </cfRule>
    <cfRule type="expression" dxfId="2410" priority="3727">
      <formula>FIND("Agir",BG82)</formula>
    </cfRule>
    <cfRule type="expression" dxfId="2409" priority="3728">
      <formula>FIND("Réagir",BG82)</formula>
    </cfRule>
  </conditionalFormatting>
  <conditionalFormatting sqref="AA82">
    <cfRule type="expression" dxfId="2408" priority="3723" stopIfTrue="1">
      <formula>ISTEXT(AA82)</formula>
    </cfRule>
    <cfRule type="expression" dxfId="2407" priority="3724">
      <formula>FIND("Agir",BG82)</formula>
    </cfRule>
    <cfRule type="expression" dxfId="2406" priority="3725">
      <formula>FIND("Réagir",BG82)</formula>
    </cfRule>
  </conditionalFormatting>
  <conditionalFormatting sqref="I83 I85:I92 I94:I103 I105:I114">
    <cfRule type="expression" dxfId="2405" priority="3705" stopIfTrue="1">
      <formula>ISTEXT(I83)</formula>
    </cfRule>
    <cfRule type="expression" dxfId="2404" priority="3706">
      <formula>FIND("Agir",J83)</formula>
    </cfRule>
    <cfRule type="expression" dxfId="2403" priority="3707">
      <formula>FIND("Réagir",J83)</formula>
    </cfRule>
  </conditionalFormatting>
  <conditionalFormatting sqref="F83 F85:F92 F94:F103 F105:F114">
    <cfRule type="expression" dxfId="2402" priority="3700" stopIfTrue="1">
      <formula>ISTEXT(F83)</formula>
    </cfRule>
    <cfRule type="expression" dxfId="2401" priority="3701">
      <formula>FIND("Conforter",I83)</formula>
    </cfRule>
  </conditionalFormatting>
  <conditionalFormatting sqref="G83 G85:G92 G94:G103 G105:G114">
    <cfRule type="expression" dxfId="2400" priority="3697" stopIfTrue="1">
      <formula>ISTEXT(G83)</formula>
    </cfRule>
    <cfRule type="expression" dxfId="2399" priority="3698">
      <formula>FIND("Agir",I83)</formula>
    </cfRule>
    <cfRule type="expression" dxfId="2398" priority="3699">
      <formula>FIND("Réagir",I83)</formula>
    </cfRule>
  </conditionalFormatting>
  <conditionalFormatting sqref="G83:H83 G85:H92 G94:H103 G105:H114">
    <cfRule type="expression" dxfId="2397" priority="3695" stopIfTrue="1">
      <formula>ISTEXT(G83)</formula>
    </cfRule>
    <cfRule type="expression" dxfId="2396" priority="3696">
      <formula>FIND("Conforter",J83)</formula>
    </cfRule>
  </conditionalFormatting>
  <conditionalFormatting sqref="I83 I85:I92 I94:I103 I105:I114">
    <cfRule type="expression" dxfId="2395" priority="3691" stopIfTrue="1">
      <formula>ISTEXT(I83)</formula>
    </cfRule>
    <cfRule type="expression" dxfId="2394" priority="3692">
      <formula>FIND("Agir",J83)</formula>
    </cfRule>
    <cfRule type="expression" dxfId="2393" priority="3693">
      <formula>FIND("Réagir",J83)</formula>
    </cfRule>
  </conditionalFormatting>
  <conditionalFormatting sqref="D83 D85:D92 D94:D103 D105:D114">
    <cfRule type="expression" dxfId="2392" priority="3681" stopIfTrue="1">
      <formula>ISTEXT(D83)</formula>
    </cfRule>
    <cfRule type="expression" dxfId="2391" priority="3682">
      <formula>FIND("Agir",E83)</formula>
    </cfRule>
    <cfRule type="expression" dxfId="2390" priority="3683">
      <formula>FIND("Réagir",E83)</formula>
    </cfRule>
  </conditionalFormatting>
  <conditionalFormatting sqref="D83 D85:D92 D94:D103 D105:D114">
    <cfRule type="expression" dxfId="2389" priority="3679" stopIfTrue="1">
      <formula>ISTEXT(D83)</formula>
    </cfRule>
    <cfRule type="expression" dxfId="2388" priority="3680">
      <formula>FIND("Conforter",F83)</formula>
    </cfRule>
  </conditionalFormatting>
  <conditionalFormatting sqref="H83 H85:H92 H94:H103 H105:H114">
    <cfRule type="expression" dxfId="2387" priority="3676" stopIfTrue="1">
      <formula>ISTEXT(H83)</formula>
    </cfRule>
    <cfRule type="expression" dxfId="2386" priority="3677">
      <formula>FIND("Agir",J83)</formula>
    </cfRule>
    <cfRule type="expression" dxfId="2385" priority="3678">
      <formula>FIND("Réagir",J83)</formula>
    </cfRule>
  </conditionalFormatting>
  <conditionalFormatting sqref="BB83 BB85:BB92 BB94:BB103 BB105:BB114">
    <cfRule type="expression" dxfId="2384" priority="3667" stopIfTrue="1">
      <formula>ISTEXT(BB83)</formula>
    </cfRule>
    <cfRule type="expression" dxfId="2383" priority="3668">
      <formula>FIND("Agir",BG83)</formula>
    </cfRule>
    <cfRule type="expression" dxfId="2382" priority="3669">
      <formula>FIND("Réagir",BG83)</formula>
    </cfRule>
  </conditionalFormatting>
  <conditionalFormatting sqref="BB83 BB85:BB92 BB94:BB103 BB105:BB114">
    <cfRule type="expression" dxfId="2381" priority="3664" stopIfTrue="1">
      <formula>ISTEXT(BB83)</formula>
    </cfRule>
    <cfRule type="expression" dxfId="2380" priority="3665">
      <formula>FIND("Agir",BG83)</formula>
    </cfRule>
    <cfRule type="expression" dxfId="2379" priority="3666">
      <formula>FIND("Réagir",BG83)</formula>
    </cfRule>
  </conditionalFormatting>
  <conditionalFormatting sqref="AA83">
    <cfRule type="expression" dxfId="2378" priority="3661" stopIfTrue="1">
      <formula>ISTEXT(AA83)</formula>
    </cfRule>
    <cfRule type="expression" dxfId="2377" priority="3662">
      <formula>FIND("Agir",BG83)</formula>
    </cfRule>
    <cfRule type="expression" dxfId="2376" priority="3663">
      <formula>FIND("Réagir",BG83)</formula>
    </cfRule>
  </conditionalFormatting>
  <conditionalFormatting sqref="I76">
    <cfRule type="expression" dxfId="2375" priority="3643" stopIfTrue="1">
      <formula>ISTEXT(I76)</formula>
    </cfRule>
    <cfRule type="expression" dxfId="2374" priority="3644">
      <formula>FIND("Agir",J76)</formula>
    </cfRule>
    <cfRule type="expression" dxfId="2373" priority="3645">
      <formula>FIND("Réagir",J76)</formula>
    </cfRule>
  </conditionalFormatting>
  <conditionalFormatting sqref="G76:H76">
    <cfRule type="expression" dxfId="2372" priority="3641" stopIfTrue="1">
      <formula>ISTEXT(G76)</formula>
    </cfRule>
    <cfRule type="expression" dxfId="2371" priority="3642">
      <formula>FIND("Conforter",J76)</formula>
    </cfRule>
  </conditionalFormatting>
  <conditionalFormatting sqref="D76">
    <cfRule type="expression" dxfId="2370" priority="3639" stopIfTrue="1">
      <formula>ISTEXT(D76)</formula>
    </cfRule>
    <cfRule type="expression" dxfId="2369" priority="3640">
      <formula>FIND("Conforter",F76)</formula>
    </cfRule>
  </conditionalFormatting>
  <conditionalFormatting sqref="BB76">
    <cfRule type="expression" dxfId="2368" priority="3636" stopIfTrue="1">
      <formula>ISTEXT(BB76)</formula>
    </cfRule>
    <cfRule type="expression" dxfId="2367" priority="3637">
      <formula>FIND("Agir",BG76)</formula>
    </cfRule>
    <cfRule type="expression" dxfId="2366" priority="3638">
      <formula>FIND("Réagir",BG76)</formula>
    </cfRule>
  </conditionalFormatting>
  <conditionalFormatting sqref="I77">
    <cfRule type="expression" dxfId="2365" priority="3633" stopIfTrue="1">
      <formula>ISTEXT(I77)</formula>
    </cfRule>
    <cfRule type="expression" dxfId="2364" priority="3634">
      <formula>FIND("Agir",J77)</formula>
    </cfRule>
    <cfRule type="expression" dxfId="2363" priority="3635">
      <formula>FIND("Réagir",J77)</formula>
    </cfRule>
  </conditionalFormatting>
  <conditionalFormatting sqref="G77:H77">
    <cfRule type="expression" dxfId="2362" priority="3631" stopIfTrue="1">
      <formula>ISTEXT(G77)</formula>
    </cfRule>
    <cfRule type="expression" dxfId="2361" priority="3632">
      <formula>FIND("Conforter",J77)</formula>
    </cfRule>
  </conditionalFormatting>
  <conditionalFormatting sqref="D77">
    <cfRule type="expression" dxfId="2360" priority="3629" stopIfTrue="1">
      <formula>ISTEXT(D77)</formula>
    </cfRule>
    <cfRule type="expression" dxfId="2359" priority="3630">
      <formula>FIND("Conforter",F77)</formula>
    </cfRule>
  </conditionalFormatting>
  <conditionalFormatting sqref="BB77">
    <cfRule type="expression" dxfId="2358" priority="3626" stopIfTrue="1">
      <formula>ISTEXT(BB77)</formula>
    </cfRule>
    <cfRule type="expression" dxfId="2357" priority="3627">
      <formula>FIND("Agir",BG77)</formula>
    </cfRule>
    <cfRule type="expression" dxfId="2356" priority="3628">
      <formula>FIND("Réagir",BG77)</formula>
    </cfRule>
  </conditionalFormatting>
  <conditionalFormatting sqref="I78">
    <cfRule type="expression" dxfId="2355" priority="3623" stopIfTrue="1">
      <formula>ISTEXT(I78)</formula>
    </cfRule>
    <cfRule type="expression" dxfId="2354" priority="3624">
      <formula>FIND("Agir",J78)</formula>
    </cfRule>
    <cfRule type="expression" dxfId="2353" priority="3625">
      <formula>FIND("Réagir",J78)</formula>
    </cfRule>
  </conditionalFormatting>
  <conditionalFormatting sqref="G78:H78">
    <cfRule type="expression" dxfId="2352" priority="3621" stopIfTrue="1">
      <formula>ISTEXT(G78)</formula>
    </cfRule>
    <cfRule type="expression" dxfId="2351" priority="3622">
      <formula>FIND("Conforter",J78)</formula>
    </cfRule>
  </conditionalFormatting>
  <conditionalFormatting sqref="D78">
    <cfRule type="expression" dxfId="2350" priority="3619" stopIfTrue="1">
      <formula>ISTEXT(D78)</formula>
    </cfRule>
    <cfRule type="expression" dxfId="2349" priority="3620">
      <formula>FIND("Conforter",F78)</formula>
    </cfRule>
  </conditionalFormatting>
  <conditionalFormatting sqref="BB78">
    <cfRule type="expression" dxfId="2348" priority="3616" stopIfTrue="1">
      <formula>ISTEXT(BB78)</formula>
    </cfRule>
    <cfRule type="expression" dxfId="2347" priority="3617">
      <formula>FIND("Agir",BG78)</formula>
    </cfRule>
    <cfRule type="expression" dxfId="2346" priority="3618">
      <formula>FIND("Réagir",BG78)</formula>
    </cfRule>
  </conditionalFormatting>
  <conditionalFormatting sqref="I79">
    <cfRule type="expression" dxfId="2345" priority="3613" stopIfTrue="1">
      <formula>ISTEXT(I79)</formula>
    </cfRule>
    <cfRule type="expression" dxfId="2344" priority="3614">
      <formula>FIND("Agir",J79)</formula>
    </cfRule>
    <cfRule type="expression" dxfId="2343" priority="3615">
      <formula>FIND("Réagir",J79)</formula>
    </cfRule>
  </conditionalFormatting>
  <conditionalFormatting sqref="G79:H79">
    <cfRule type="expression" dxfId="2342" priority="3611" stopIfTrue="1">
      <formula>ISTEXT(G79)</formula>
    </cfRule>
    <cfRule type="expression" dxfId="2341" priority="3612">
      <formula>FIND("Conforter",J79)</formula>
    </cfRule>
  </conditionalFormatting>
  <conditionalFormatting sqref="D79">
    <cfRule type="expression" dxfId="2340" priority="3609" stopIfTrue="1">
      <formula>ISTEXT(D79)</formula>
    </cfRule>
    <cfRule type="expression" dxfId="2339" priority="3610">
      <formula>FIND("Conforter",F79)</formula>
    </cfRule>
  </conditionalFormatting>
  <conditionalFormatting sqref="BB79">
    <cfRule type="expression" dxfId="2338" priority="3606" stopIfTrue="1">
      <formula>ISTEXT(BB79)</formula>
    </cfRule>
    <cfRule type="expression" dxfId="2337" priority="3607">
      <formula>FIND("Agir",BG79)</formula>
    </cfRule>
    <cfRule type="expression" dxfId="2336" priority="3608">
      <formula>FIND("Réagir",BG79)</formula>
    </cfRule>
  </conditionalFormatting>
  <conditionalFormatting sqref="I80">
    <cfRule type="expression" dxfId="2335" priority="3603" stopIfTrue="1">
      <formula>ISTEXT(I80)</formula>
    </cfRule>
    <cfRule type="expression" dxfId="2334" priority="3604">
      <formula>FIND("Agir",J80)</formula>
    </cfRule>
    <cfRule type="expression" dxfId="2333" priority="3605">
      <formula>FIND("Réagir",J80)</formula>
    </cfRule>
  </conditionalFormatting>
  <conditionalFormatting sqref="F80">
    <cfRule type="expression" dxfId="2332" priority="3598" stopIfTrue="1">
      <formula>ISTEXT(F80)</formula>
    </cfRule>
    <cfRule type="expression" dxfId="2331" priority="3599">
      <formula>FIND("Conforter",I80)</formula>
    </cfRule>
  </conditionalFormatting>
  <conditionalFormatting sqref="G80">
    <cfRule type="expression" dxfId="2330" priority="3595" stopIfTrue="1">
      <formula>ISTEXT(G80)</formula>
    </cfRule>
    <cfRule type="expression" dxfId="2329" priority="3596">
      <formula>FIND("Agir",I80)</formula>
    </cfRule>
    <cfRule type="expression" dxfId="2328" priority="3597">
      <formula>FIND("Réagir",I80)</formula>
    </cfRule>
  </conditionalFormatting>
  <conditionalFormatting sqref="G80:H80">
    <cfRule type="expression" dxfId="2327" priority="3593" stopIfTrue="1">
      <formula>ISTEXT(G80)</formula>
    </cfRule>
    <cfRule type="expression" dxfId="2326" priority="3594">
      <formula>FIND("Conforter",J80)</formula>
    </cfRule>
  </conditionalFormatting>
  <conditionalFormatting sqref="I80">
    <cfRule type="expression" dxfId="2325" priority="3589" stopIfTrue="1">
      <formula>ISTEXT(I80)</formula>
    </cfRule>
    <cfRule type="expression" dxfId="2324" priority="3590">
      <formula>FIND("Agir",J80)</formula>
    </cfRule>
    <cfRule type="expression" dxfId="2323" priority="3591">
      <formula>FIND("Réagir",J80)</formula>
    </cfRule>
  </conditionalFormatting>
  <conditionalFormatting sqref="G80:H80">
    <cfRule type="expression" dxfId="2322" priority="3587" stopIfTrue="1">
      <formula>ISTEXT(G80)</formula>
    </cfRule>
    <cfRule type="expression" dxfId="2321" priority="3588">
      <formula>FIND("Conforter",J80)</formula>
    </cfRule>
  </conditionalFormatting>
  <conditionalFormatting sqref="D80">
    <cfRule type="expression" dxfId="2320" priority="3577" stopIfTrue="1">
      <formula>ISTEXT(D80)</formula>
    </cfRule>
    <cfRule type="expression" dxfId="2319" priority="3578">
      <formula>FIND("Agir",E80)</formula>
    </cfRule>
    <cfRule type="expression" dxfId="2318" priority="3579">
      <formula>FIND("Réagir",E80)</formula>
    </cfRule>
  </conditionalFormatting>
  <conditionalFormatting sqref="D80">
    <cfRule type="expression" dxfId="2317" priority="3575" stopIfTrue="1">
      <formula>ISTEXT(D80)</formula>
    </cfRule>
    <cfRule type="expression" dxfId="2316" priority="3576">
      <formula>FIND("Conforter",F80)</formula>
    </cfRule>
  </conditionalFormatting>
  <conditionalFormatting sqref="D80">
    <cfRule type="expression" dxfId="2315" priority="3573" stopIfTrue="1">
      <formula>ISTEXT(D80)</formula>
    </cfRule>
    <cfRule type="expression" dxfId="2314" priority="3574">
      <formula>FIND("Conforter",F80)</formula>
    </cfRule>
  </conditionalFormatting>
  <conditionalFormatting sqref="H80">
    <cfRule type="expression" dxfId="2313" priority="3570" stopIfTrue="1">
      <formula>ISTEXT(H80)</formula>
    </cfRule>
    <cfRule type="expression" dxfId="2312" priority="3571">
      <formula>FIND("Agir",J80)</formula>
    </cfRule>
    <cfRule type="expression" dxfId="2311" priority="3572">
      <formula>FIND("Réagir",J80)</formula>
    </cfRule>
  </conditionalFormatting>
  <conditionalFormatting sqref="BB80">
    <cfRule type="expression" dxfId="2310" priority="3561" stopIfTrue="1">
      <formula>ISTEXT(BB80)</formula>
    </cfRule>
    <cfRule type="expression" dxfId="2309" priority="3562">
      <formula>FIND("Agir",BG80)</formula>
    </cfRule>
    <cfRule type="expression" dxfId="2308" priority="3563">
      <formula>FIND("Réagir",BG80)</formula>
    </cfRule>
  </conditionalFormatting>
  <conditionalFormatting sqref="BB80">
    <cfRule type="expression" dxfId="2307" priority="3558" stopIfTrue="1">
      <formula>ISTEXT(BB80)</formula>
    </cfRule>
    <cfRule type="expression" dxfId="2306" priority="3559">
      <formula>FIND("Agir",BG80)</formula>
    </cfRule>
    <cfRule type="expression" dxfId="2305" priority="3560">
      <formula>FIND("Réagir",BG80)</formula>
    </cfRule>
  </conditionalFormatting>
  <conditionalFormatting sqref="AA80">
    <cfRule type="expression" dxfId="2304" priority="3555" stopIfTrue="1">
      <formula>ISTEXT(AA80)</formula>
    </cfRule>
    <cfRule type="expression" dxfId="2303" priority="3556">
      <formula>FIND("Agir",BG80)</formula>
    </cfRule>
    <cfRule type="expression" dxfId="2302" priority="3557">
      <formula>FIND("Réagir",BG80)</formula>
    </cfRule>
  </conditionalFormatting>
  <conditionalFormatting sqref="I85:I92 I94:I103 I105:I114">
    <cfRule type="expression" dxfId="2301" priority="3537" stopIfTrue="1">
      <formula>ISTEXT(I85)</formula>
    </cfRule>
    <cfRule type="expression" dxfId="2300" priority="3538">
      <formula>FIND("Agir",J85)</formula>
    </cfRule>
    <cfRule type="expression" dxfId="2299" priority="3539">
      <formula>FIND("Réagir",J85)</formula>
    </cfRule>
  </conditionalFormatting>
  <conditionalFormatting sqref="F85:F92 F94:F103 F105:F114">
    <cfRule type="expression" dxfId="2298" priority="3532" stopIfTrue="1">
      <formula>ISTEXT(F85)</formula>
    </cfRule>
    <cfRule type="expression" dxfId="2297" priority="3533">
      <formula>FIND("Conforter",I85)</formula>
    </cfRule>
  </conditionalFormatting>
  <conditionalFormatting sqref="G85:G92 G94:G103 G105:G114">
    <cfRule type="expression" dxfId="2296" priority="3529" stopIfTrue="1">
      <formula>ISTEXT(G85)</formula>
    </cfRule>
    <cfRule type="expression" dxfId="2295" priority="3530">
      <formula>FIND("Agir",I85)</formula>
    </cfRule>
    <cfRule type="expression" dxfId="2294" priority="3531">
      <formula>FIND("Réagir",I85)</formula>
    </cfRule>
  </conditionalFormatting>
  <conditionalFormatting sqref="G85:H92 G94:H103 G105:H114">
    <cfRule type="expression" dxfId="2293" priority="3527" stopIfTrue="1">
      <formula>ISTEXT(G85)</formula>
    </cfRule>
    <cfRule type="expression" dxfId="2292" priority="3528">
      <formula>FIND("Conforter",J85)</formula>
    </cfRule>
  </conditionalFormatting>
  <conditionalFormatting sqref="I87">
    <cfRule type="expression" dxfId="2291" priority="3523" stopIfTrue="1">
      <formula>ISTEXT(I87)</formula>
    </cfRule>
    <cfRule type="expression" dxfId="2290" priority="3524">
      <formula>FIND("Agir",J87)</formula>
    </cfRule>
    <cfRule type="expression" dxfId="2289" priority="3525">
      <formula>FIND("Réagir",J87)</formula>
    </cfRule>
  </conditionalFormatting>
  <conditionalFormatting sqref="G87:H87">
    <cfRule type="expression" dxfId="2288" priority="3521" stopIfTrue="1">
      <formula>ISTEXT(G87)</formula>
    </cfRule>
    <cfRule type="expression" dxfId="2287" priority="3522">
      <formula>FIND("Conforter",J87)</formula>
    </cfRule>
  </conditionalFormatting>
  <conditionalFormatting sqref="I88">
    <cfRule type="expression" dxfId="2286" priority="3518" stopIfTrue="1">
      <formula>ISTEXT(I88)</formula>
    </cfRule>
    <cfRule type="expression" dxfId="2285" priority="3519">
      <formula>FIND("Agir",J88)</formula>
    </cfRule>
    <cfRule type="expression" dxfId="2284" priority="3520">
      <formula>FIND("Réagir",J88)</formula>
    </cfRule>
  </conditionalFormatting>
  <conditionalFormatting sqref="G88:H88">
    <cfRule type="expression" dxfId="2283" priority="3516" stopIfTrue="1">
      <formula>ISTEXT(G88)</formula>
    </cfRule>
    <cfRule type="expression" dxfId="2282" priority="3517">
      <formula>FIND("Conforter",J88)</formula>
    </cfRule>
  </conditionalFormatting>
  <conditionalFormatting sqref="I89">
    <cfRule type="expression" dxfId="2281" priority="3513" stopIfTrue="1">
      <formula>ISTEXT(I89)</formula>
    </cfRule>
    <cfRule type="expression" dxfId="2280" priority="3514">
      <formula>FIND("Agir",J89)</formula>
    </cfRule>
    <cfRule type="expression" dxfId="2279" priority="3515">
      <formula>FIND("Réagir",J89)</formula>
    </cfRule>
  </conditionalFormatting>
  <conditionalFormatting sqref="G89:H89">
    <cfRule type="expression" dxfId="2278" priority="3511" stopIfTrue="1">
      <formula>ISTEXT(G89)</formula>
    </cfRule>
    <cfRule type="expression" dxfId="2277" priority="3512">
      <formula>FIND("Conforter",J89)</formula>
    </cfRule>
  </conditionalFormatting>
  <conditionalFormatting sqref="I90">
    <cfRule type="expression" dxfId="2276" priority="3508" stopIfTrue="1">
      <formula>ISTEXT(I90)</formula>
    </cfRule>
    <cfRule type="expression" dxfId="2275" priority="3509">
      <formula>FIND("Agir",J90)</formula>
    </cfRule>
    <cfRule type="expression" dxfId="2274" priority="3510">
      <formula>FIND("Réagir",J90)</formula>
    </cfRule>
  </conditionalFormatting>
  <conditionalFormatting sqref="G90:H90">
    <cfRule type="expression" dxfId="2273" priority="3506" stopIfTrue="1">
      <formula>ISTEXT(G90)</formula>
    </cfRule>
    <cfRule type="expression" dxfId="2272" priority="3507">
      <formula>FIND("Conforter",J90)</formula>
    </cfRule>
  </conditionalFormatting>
  <conditionalFormatting sqref="I91">
    <cfRule type="expression" dxfId="2271" priority="3503" stopIfTrue="1">
      <formula>ISTEXT(I91)</formula>
    </cfRule>
    <cfRule type="expression" dxfId="2270" priority="3504">
      <formula>FIND("Agir",J91)</formula>
    </cfRule>
    <cfRule type="expression" dxfId="2269" priority="3505">
      <formula>FIND("Réagir",J91)</formula>
    </cfRule>
  </conditionalFormatting>
  <conditionalFormatting sqref="G91:H91">
    <cfRule type="expression" dxfId="2268" priority="3501" stopIfTrue="1">
      <formula>ISTEXT(G91)</formula>
    </cfRule>
    <cfRule type="expression" dxfId="2267" priority="3502">
      <formula>FIND("Conforter",J91)</formula>
    </cfRule>
  </conditionalFormatting>
  <conditionalFormatting sqref="I92 I94:I103 I105:I114">
    <cfRule type="expression" dxfId="2266" priority="3498" stopIfTrue="1">
      <formula>ISTEXT(I92)</formula>
    </cfRule>
    <cfRule type="expression" dxfId="2265" priority="3499">
      <formula>FIND("Agir",J92)</formula>
    </cfRule>
    <cfRule type="expression" dxfId="2264" priority="3500">
      <formula>FIND("Réagir",J92)</formula>
    </cfRule>
  </conditionalFormatting>
  <conditionalFormatting sqref="G92:H92 G94:H103 G105:H114">
    <cfRule type="expression" dxfId="2263" priority="3496" stopIfTrue="1">
      <formula>ISTEXT(G92)</formula>
    </cfRule>
    <cfRule type="expression" dxfId="2262" priority="3497">
      <formula>FIND("Conforter",J92)</formula>
    </cfRule>
  </conditionalFormatting>
  <conditionalFormatting sqref="I86">
    <cfRule type="expression" dxfId="2261" priority="3493" stopIfTrue="1">
      <formula>ISTEXT(I86)</formula>
    </cfRule>
    <cfRule type="expression" dxfId="2260" priority="3494">
      <formula>FIND("Agir",J86)</formula>
    </cfRule>
    <cfRule type="expression" dxfId="2259" priority="3495">
      <formula>FIND("Réagir",J86)</formula>
    </cfRule>
  </conditionalFormatting>
  <conditionalFormatting sqref="D85:D92 D94:D103 D105:D114">
    <cfRule type="expression" dxfId="2258" priority="3483" stopIfTrue="1">
      <formula>ISTEXT(D85)</formula>
    </cfRule>
    <cfRule type="expression" dxfId="2257" priority="3484">
      <formula>FIND("Agir",E85)</formula>
    </cfRule>
    <cfRule type="expression" dxfId="2256" priority="3485">
      <formula>FIND("Réagir",E85)</formula>
    </cfRule>
  </conditionalFormatting>
  <conditionalFormatting sqref="D86:D92 D94:D103 D105:D114">
    <cfRule type="expression" dxfId="2255" priority="3481" stopIfTrue="1">
      <formula>ISTEXT(D86)</formula>
    </cfRule>
    <cfRule type="expression" dxfId="2254" priority="3482">
      <formula>FIND("Conforter",F86)</formula>
    </cfRule>
  </conditionalFormatting>
  <conditionalFormatting sqref="D85">
    <cfRule type="expression" dxfId="2253" priority="3479" stopIfTrue="1">
      <formula>ISTEXT(D85)</formula>
    </cfRule>
    <cfRule type="expression" dxfId="2252" priority="3480">
      <formula>FIND("Conforter",F85)</formula>
    </cfRule>
  </conditionalFormatting>
  <conditionalFormatting sqref="D87">
    <cfRule type="expression" dxfId="2251" priority="3477" stopIfTrue="1">
      <formula>ISTEXT(D87)</formula>
    </cfRule>
    <cfRule type="expression" dxfId="2250" priority="3478">
      <formula>FIND("Conforter",F87)</formula>
    </cfRule>
  </conditionalFormatting>
  <conditionalFormatting sqref="D88">
    <cfRule type="expression" dxfId="2249" priority="3475" stopIfTrue="1">
      <formula>ISTEXT(D88)</formula>
    </cfRule>
    <cfRule type="expression" dxfId="2248" priority="3476">
      <formula>FIND("Conforter",F88)</formula>
    </cfRule>
  </conditionalFormatting>
  <conditionalFormatting sqref="D89">
    <cfRule type="expression" dxfId="2247" priority="3473" stopIfTrue="1">
      <formula>ISTEXT(D89)</formula>
    </cfRule>
    <cfRule type="expression" dxfId="2246" priority="3474">
      <formula>FIND("Conforter",F89)</formula>
    </cfRule>
  </conditionalFormatting>
  <conditionalFormatting sqref="D90">
    <cfRule type="expression" dxfId="2245" priority="3471" stopIfTrue="1">
      <formula>ISTEXT(D90)</formula>
    </cfRule>
    <cfRule type="expression" dxfId="2244" priority="3472">
      <formula>FIND("Conforter",F90)</formula>
    </cfRule>
  </conditionalFormatting>
  <conditionalFormatting sqref="D91">
    <cfRule type="expression" dxfId="2243" priority="3469" stopIfTrue="1">
      <formula>ISTEXT(D91)</formula>
    </cfRule>
    <cfRule type="expression" dxfId="2242" priority="3470">
      <formula>FIND("Conforter",F91)</formula>
    </cfRule>
  </conditionalFormatting>
  <conditionalFormatting sqref="D92 D94:D103 D105:D114">
    <cfRule type="expression" dxfId="2241" priority="3467" stopIfTrue="1">
      <formula>ISTEXT(D92)</formula>
    </cfRule>
    <cfRule type="expression" dxfId="2240" priority="3468">
      <formula>FIND("Conforter",F92)</formula>
    </cfRule>
  </conditionalFormatting>
  <conditionalFormatting sqref="H85:H92 H94:H103 H105:H114">
    <cfRule type="expression" dxfId="2239" priority="3464" stopIfTrue="1">
      <formula>ISTEXT(H85)</formula>
    </cfRule>
    <cfRule type="expression" dxfId="2238" priority="3465">
      <formula>FIND("Agir",J85)</formula>
    </cfRule>
    <cfRule type="expression" dxfId="2237" priority="3466">
      <formula>FIND("Réagir",J85)</formula>
    </cfRule>
  </conditionalFormatting>
  <conditionalFormatting sqref="H85">
    <cfRule type="expression" dxfId="2236" priority="3456" stopIfTrue="1">
      <formula>ISTEXT(H85)</formula>
    </cfRule>
    <cfRule type="expression" dxfId="2235" priority="3457">
      <formula>FIND("Conforter",J85)</formula>
    </cfRule>
  </conditionalFormatting>
  <conditionalFormatting sqref="BB85:BB92 BB94:BB103 BB105:BB114">
    <cfRule type="expression" dxfId="2234" priority="3453" stopIfTrue="1">
      <formula>ISTEXT(BB85)</formula>
    </cfRule>
    <cfRule type="expression" dxfId="2233" priority="3454">
      <formula>FIND("Agir",BG85)</formula>
    </cfRule>
    <cfRule type="expression" dxfId="2232" priority="3455">
      <formula>FIND("Réagir",BG85)</formula>
    </cfRule>
  </conditionalFormatting>
  <conditionalFormatting sqref="BB87">
    <cfRule type="expression" dxfId="2231" priority="3450" stopIfTrue="1">
      <formula>ISTEXT(BB87)</formula>
    </cfRule>
    <cfRule type="expression" dxfId="2230" priority="3451">
      <formula>FIND("Agir",BG87)</formula>
    </cfRule>
    <cfRule type="expression" dxfId="2229" priority="3452">
      <formula>FIND("Réagir",BG87)</formula>
    </cfRule>
  </conditionalFormatting>
  <conditionalFormatting sqref="BB88">
    <cfRule type="expression" dxfId="2228" priority="3447" stopIfTrue="1">
      <formula>ISTEXT(BB88)</formula>
    </cfRule>
    <cfRule type="expression" dxfId="2227" priority="3448">
      <formula>FIND("Agir",BG88)</formula>
    </cfRule>
    <cfRule type="expression" dxfId="2226" priority="3449">
      <formula>FIND("Réagir",BG88)</formula>
    </cfRule>
  </conditionalFormatting>
  <conditionalFormatting sqref="BB89">
    <cfRule type="expression" dxfId="2225" priority="3444" stopIfTrue="1">
      <formula>ISTEXT(BB89)</formula>
    </cfRule>
    <cfRule type="expression" dxfId="2224" priority="3445">
      <formula>FIND("Agir",BG89)</formula>
    </cfRule>
    <cfRule type="expression" dxfId="2223" priority="3446">
      <formula>FIND("Réagir",BG89)</formula>
    </cfRule>
  </conditionalFormatting>
  <conditionalFormatting sqref="BB90">
    <cfRule type="expression" dxfId="2222" priority="3441" stopIfTrue="1">
      <formula>ISTEXT(BB90)</formula>
    </cfRule>
    <cfRule type="expression" dxfId="2221" priority="3442">
      <formula>FIND("Agir",BG90)</formula>
    </cfRule>
    <cfRule type="expression" dxfId="2220" priority="3443">
      <formula>FIND("Réagir",BG90)</formula>
    </cfRule>
  </conditionalFormatting>
  <conditionalFormatting sqref="BB91">
    <cfRule type="expression" dxfId="2219" priority="3438" stopIfTrue="1">
      <formula>ISTEXT(BB91)</formula>
    </cfRule>
    <cfRule type="expression" dxfId="2218" priority="3439">
      <formula>FIND("Agir",BG91)</formula>
    </cfRule>
    <cfRule type="expression" dxfId="2217" priority="3440">
      <formula>FIND("Réagir",BG91)</formula>
    </cfRule>
  </conditionalFormatting>
  <conditionalFormatting sqref="BB92 BB94:BB103 BB105:BB114">
    <cfRule type="expression" dxfId="2216" priority="3435" stopIfTrue="1">
      <formula>ISTEXT(BB92)</formula>
    </cfRule>
    <cfRule type="expression" dxfId="2215" priority="3436">
      <formula>FIND("Agir",BG92)</formula>
    </cfRule>
    <cfRule type="expression" dxfId="2214" priority="3437">
      <formula>FIND("Réagir",BG92)</formula>
    </cfRule>
  </conditionalFormatting>
  <conditionalFormatting sqref="BB86">
    <cfRule type="expression" dxfId="2213" priority="3432" stopIfTrue="1">
      <formula>ISTEXT(BB86)</formula>
    </cfRule>
    <cfRule type="expression" dxfId="2212" priority="3433">
      <formula>FIND("Agir",BG86)</formula>
    </cfRule>
    <cfRule type="expression" dxfId="2211" priority="3434">
      <formula>FIND("Réagir",BG86)</formula>
    </cfRule>
  </conditionalFormatting>
  <conditionalFormatting sqref="AA85:AA92">
    <cfRule type="expression" dxfId="2210" priority="3429" stopIfTrue="1">
      <formula>ISTEXT(AA85)</formula>
    </cfRule>
    <cfRule type="expression" dxfId="2209" priority="3430">
      <formula>FIND("Agir",BG85)</formula>
    </cfRule>
    <cfRule type="expression" dxfId="2208" priority="3431">
      <formula>FIND("Réagir",BG85)</formula>
    </cfRule>
  </conditionalFormatting>
  <conditionalFormatting sqref="I92 I94:I103 I105:I114">
    <cfRule type="expression" dxfId="2207" priority="3411" stopIfTrue="1">
      <formula>ISTEXT(I92)</formula>
    </cfRule>
    <cfRule type="expression" dxfId="2206" priority="3412">
      <formula>FIND("Agir",J92)</formula>
    </cfRule>
    <cfRule type="expression" dxfId="2205" priority="3413">
      <formula>FIND("Réagir",J92)</formula>
    </cfRule>
  </conditionalFormatting>
  <conditionalFormatting sqref="G92:H92 G94:H103 G105:H114">
    <cfRule type="expression" dxfId="2204" priority="3409" stopIfTrue="1">
      <formula>ISTEXT(G92)</formula>
    </cfRule>
    <cfRule type="expression" dxfId="2203" priority="3410">
      <formula>FIND("Conforter",J92)</formula>
    </cfRule>
  </conditionalFormatting>
  <conditionalFormatting sqref="D92 D94:D103 D105:D114">
    <cfRule type="expression" dxfId="2202" priority="3407" stopIfTrue="1">
      <formula>ISTEXT(D92)</formula>
    </cfRule>
    <cfRule type="expression" dxfId="2201" priority="3408">
      <formula>FIND("Conforter",F92)</formula>
    </cfRule>
  </conditionalFormatting>
  <conditionalFormatting sqref="BB92 BB94:BB103 BB105:BB114">
    <cfRule type="expression" dxfId="2200" priority="3404" stopIfTrue="1">
      <formula>ISTEXT(BB92)</formula>
    </cfRule>
    <cfRule type="expression" dxfId="2199" priority="3405">
      <formula>FIND("Agir",BG92)</formula>
    </cfRule>
    <cfRule type="expression" dxfId="2198" priority="3406">
      <formula>FIND("Réagir",BG92)</formula>
    </cfRule>
  </conditionalFormatting>
  <conditionalFormatting sqref="I88">
    <cfRule type="expression" dxfId="2197" priority="3401" stopIfTrue="1">
      <formula>ISTEXT(I88)</formula>
    </cfRule>
    <cfRule type="expression" dxfId="2196" priority="3402">
      <formula>FIND("Agir",J88)</formula>
    </cfRule>
    <cfRule type="expression" dxfId="2195" priority="3403">
      <formula>FIND("Réagir",J88)</formula>
    </cfRule>
  </conditionalFormatting>
  <conditionalFormatting sqref="G88:H88">
    <cfRule type="expression" dxfId="2194" priority="3399" stopIfTrue="1">
      <formula>ISTEXT(G88)</formula>
    </cfRule>
    <cfRule type="expression" dxfId="2193" priority="3400">
      <formula>FIND("Conforter",J88)</formula>
    </cfRule>
  </conditionalFormatting>
  <conditionalFormatting sqref="D88">
    <cfRule type="expression" dxfId="2192" priority="3397" stopIfTrue="1">
      <formula>ISTEXT(D88)</formula>
    </cfRule>
    <cfRule type="expression" dxfId="2191" priority="3398">
      <formula>FIND("Conforter",F88)</formula>
    </cfRule>
  </conditionalFormatting>
  <conditionalFormatting sqref="BB88">
    <cfRule type="expression" dxfId="2190" priority="3394" stopIfTrue="1">
      <formula>ISTEXT(BB88)</formula>
    </cfRule>
    <cfRule type="expression" dxfId="2189" priority="3395">
      <formula>FIND("Agir",BG88)</formula>
    </cfRule>
    <cfRule type="expression" dxfId="2188" priority="3396">
      <formula>FIND("Réagir",BG88)</formula>
    </cfRule>
  </conditionalFormatting>
  <conditionalFormatting sqref="I86">
    <cfRule type="expression" dxfId="2187" priority="3391" stopIfTrue="1">
      <formula>ISTEXT(I86)</formula>
    </cfRule>
    <cfRule type="expression" dxfId="2186" priority="3392">
      <formula>FIND("Agir",J86)</formula>
    </cfRule>
    <cfRule type="expression" dxfId="2185" priority="3393">
      <formula>FIND("Réagir",J86)</formula>
    </cfRule>
  </conditionalFormatting>
  <conditionalFormatting sqref="G86:H86">
    <cfRule type="expression" dxfId="2184" priority="3389" stopIfTrue="1">
      <formula>ISTEXT(G86)</formula>
    </cfRule>
    <cfRule type="expression" dxfId="2183" priority="3390">
      <formula>FIND("Conforter",J86)</formula>
    </cfRule>
  </conditionalFormatting>
  <conditionalFormatting sqref="D86">
    <cfRule type="expression" dxfId="2182" priority="3387" stopIfTrue="1">
      <formula>ISTEXT(D86)</formula>
    </cfRule>
    <cfRule type="expression" dxfId="2181" priority="3388">
      <formula>FIND("Conforter",F86)</formula>
    </cfRule>
  </conditionalFormatting>
  <conditionalFormatting sqref="BB86">
    <cfRule type="expression" dxfId="2180" priority="3384" stopIfTrue="1">
      <formula>ISTEXT(BB86)</formula>
    </cfRule>
    <cfRule type="expression" dxfId="2179" priority="3385">
      <formula>FIND("Agir",BG86)</formula>
    </cfRule>
    <cfRule type="expression" dxfId="2178" priority="3386">
      <formula>FIND("Réagir",BG86)</formula>
    </cfRule>
  </conditionalFormatting>
  <conditionalFormatting sqref="I94:I101">
    <cfRule type="expression" dxfId="2177" priority="3381" stopIfTrue="1">
      <formula>ISTEXT(I94)</formula>
    </cfRule>
    <cfRule type="expression" dxfId="2176" priority="3382">
      <formula>FIND("Agir",J94)</formula>
    </cfRule>
    <cfRule type="expression" dxfId="2175" priority="3383">
      <formula>FIND("Réagir",J94)</formula>
    </cfRule>
  </conditionalFormatting>
  <conditionalFormatting sqref="F94:F101">
    <cfRule type="expression" dxfId="2174" priority="3376" stopIfTrue="1">
      <formula>ISTEXT(F94)</formula>
    </cfRule>
    <cfRule type="expression" dxfId="2173" priority="3377">
      <formula>FIND("Conforter",I94)</formula>
    </cfRule>
  </conditionalFormatting>
  <conditionalFormatting sqref="G94:G101">
    <cfRule type="expression" dxfId="2172" priority="3373" stopIfTrue="1">
      <formula>ISTEXT(G94)</formula>
    </cfRule>
    <cfRule type="expression" dxfId="2171" priority="3374">
      <formula>FIND("Agir",I94)</formula>
    </cfRule>
    <cfRule type="expression" dxfId="2170" priority="3375">
      <formula>FIND("Réagir",I94)</formula>
    </cfRule>
  </conditionalFormatting>
  <conditionalFormatting sqref="G94:H101">
    <cfRule type="expression" dxfId="2169" priority="3371" stopIfTrue="1">
      <formula>ISTEXT(G94)</formula>
    </cfRule>
    <cfRule type="expression" dxfId="2168" priority="3372">
      <formula>FIND("Conforter",J94)</formula>
    </cfRule>
  </conditionalFormatting>
  <conditionalFormatting sqref="I96">
    <cfRule type="expression" dxfId="2167" priority="3367" stopIfTrue="1">
      <formula>ISTEXT(I96)</formula>
    </cfRule>
    <cfRule type="expression" dxfId="2166" priority="3368">
      <formula>FIND("Agir",J96)</formula>
    </cfRule>
    <cfRule type="expression" dxfId="2165" priority="3369">
      <formula>FIND("Réagir",J96)</formula>
    </cfRule>
  </conditionalFormatting>
  <conditionalFormatting sqref="G96:H96">
    <cfRule type="expression" dxfId="2164" priority="3365" stopIfTrue="1">
      <formula>ISTEXT(G96)</formula>
    </cfRule>
    <cfRule type="expression" dxfId="2163" priority="3366">
      <formula>FIND("Conforter",J96)</formula>
    </cfRule>
  </conditionalFormatting>
  <conditionalFormatting sqref="I97">
    <cfRule type="expression" dxfId="2162" priority="3362" stopIfTrue="1">
      <formula>ISTEXT(I97)</formula>
    </cfRule>
    <cfRule type="expression" dxfId="2161" priority="3363">
      <formula>FIND("Agir",J97)</formula>
    </cfRule>
    <cfRule type="expression" dxfId="2160" priority="3364">
      <formula>FIND("Réagir",J97)</formula>
    </cfRule>
  </conditionalFormatting>
  <conditionalFormatting sqref="G97:H97">
    <cfRule type="expression" dxfId="2159" priority="3360" stopIfTrue="1">
      <formula>ISTEXT(G97)</formula>
    </cfRule>
    <cfRule type="expression" dxfId="2158" priority="3361">
      <formula>FIND("Conforter",J97)</formula>
    </cfRule>
  </conditionalFormatting>
  <conditionalFormatting sqref="I98">
    <cfRule type="expression" dxfId="2157" priority="3357" stopIfTrue="1">
      <formula>ISTEXT(I98)</formula>
    </cfRule>
    <cfRule type="expression" dxfId="2156" priority="3358">
      <formula>FIND("Agir",J98)</formula>
    </cfRule>
    <cfRule type="expression" dxfId="2155" priority="3359">
      <formula>FIND("Réagir",J98)</formula>
    </cfRule>
  </conditionalFormatting>
  <conditionalFormatting sqref="G98:H98">
    <cfRule type="expression" dxfId="2154" priority="3355" stopIfTrue="1">
      <formula>ISTEXT(G98)</formula>
    </cfRule>
    <cfRule type="expression" dxfId="2153" priority="3356">
      <formula>FIND("Conforter",J98)</formula>
    </cfRule>
  </conditionalFormatting>
  <conditionalFormatting sqref="I99">
    <cfRule type="expression" dxfId="2152" priority="3352" stopIfTrue="1">
      <formula>ISTEXT(I99)</formula>
    </cfRule>
    <cfRule type="expression" dxfId="2151" priority="3353">
      <formula>FIND("Agir",J99)</formula>
    </cfRule>
    <cfRule type="expression" dxfId="2150" priority="3354">
      <formula>FIND("Réagir",J99)</formula>
    </cfRule>
  </conditionalFormatting>
  <conditionalFormatting sqref="G99:H99">
    <cfRule type="expression" dxfId="2149" priority="3350" stopIfTrue="1">
      <formula>ISTEXT(G99)</formula>
    </cfRule>
    <cfRule type="expression" dxfId="2148" priority="3351">
      <formula>FIND("Conforter",J99)</formula>
    </cfRule>
  </conditionalFormatting>
  <conditionalFormatting sqref="I100">
    <cfRule type="expression" dxfId="2147" priority="3347" stopIfTrue="1">
      <formula>ISTEXT(I100)</formula>
    </cfRule>
    <cfRule type="expression" dxfId="2146" priority="3348">
      <formula>FIND("Agir",J100)</formula>
    </cfRule>
    <cfRule type="expression" dxfId="2145" priority="3349">
      <formula>FIND("Réagir",J100)</formula>
    </cfRule>
  </conditionalFormatting>
  <conditionalFormatting sqref="G100:H100">
    <cfRule type="expression" dxfId="2144" priority="3345" stopIfTrue="1">
      <formula>ISTEXT(G100)</formula>
    </cfRule>
    <cfRule type="expression" dxfId="2143" priority="3346">
      <formula>FIND("Conforter",J100)</formula>
    </cfRule>
  </conditionalFormatting>
  <conditionalFormatting sqref="I101">
    <cfRule type="expression" dxfId="2142" priority="3342" stopIfTrue="1">
      <formula>ISTEXT(I101)</formula>
    </cfRule>
    <cfRule type="expression" dxfId="2141" priority="3343">
      <formula>FIND("Agir",J101)</formula>
    </cfRule>
    <cfRule type="expression" dxfId="2140" priority="3344">
      <formula>FIND("Réagir",J101)</formula>
    </cfRule>
  </conditionalFormatting>
  <conditionalFormatting sqref="G101:H101">
    <cfRule type="expression" dxfId="2139" priority="3340" stopIfTrue="1">
      <formula>ISTEXT(G101)</formula>
    </cfRule>
    <cfRule type="expression" dxfId="2138" priority="3341">
      <formula>FIND("Conforter",J101)</formula>
    </cfRule>
  </conditionalFormatting>
  <conditionalFormatting sqref="I95">
    <cfRule type="expression" dxfId="2137" priority="3337" stopIfTrue="1">
      <formula>ISTEXT(I95)</formula>
    </cfRule>
    <cfRule type="expression" dxfId="2136" priority="3338">
      <formula>FIND("Agir",J95)</formula>
    </cfRule>
    <cfRule type="expression" dxfId="2135" priority="3339">
      <formula>FIND("Réagir",J95)</formula>
    </cfRule>
  </conditionalFormatting>
  <conditionalFormatting sqref="D94:D101">
    <cfRule type="expression" dxfId="2134" priority="3327" stopIfTrue="1">
      <formula>ISTEXT(D94)</formula>
    </cfRule>
    <cfRule type="expression" dxfId="2133" priority="3328">
      <formula>FIND("Agir",E94)</formula>
    </cfRule>
    <cfRule type="expression" dxfId="2132" priority="3329">
      <formula>FIND("Réagir",E94)</formula>
    </cfRule>
  </conditionalFormatting>
  <conditionalFormatting sqref="D95:D101">
    <cfRule type="expression" dxfId="2131" priority="3325" stopIfTrue="1">
      <formula>ISTEXT(D95)</formula>
    </cfRule>
    <cfRule type="expression" dxfId="2130" priority="3326">
      <formula>FIND("Conforter",F95)</formula>
    </cfRule>
  </conditionalFormatting>
  <conditionalFormatting sqref="D94">
    <cfRule type="expression" dxfId="2129" priority="3323" stopIfTrue="1">
      <formula>ISTEXT(D94)</formula>
    </cfRule>
    <cfRule type="expression" dxfId="2128" priority="3324">
      <formula>FIND("Conforter",F94)</formula>
    </cfRule>
  </conditionalFormatting>
  <conditionalFormatting sqref="D96">
    <cfRule type="expression" dxfId="2127" priority="3321" stopIfTrue="1">
      <formula>ISTEXT(D96)</formula>
    </cfRule>
    <cfRule type="expression" dxfId="2126" priority="3322">
      <formula>FIND("Conforter",F96)</formula>
    </cfRule>
  </conditionalFormatting>
  <conditionalFormatting sqref="D97">
    <cfRule type="expression" dxfId="2125" priority="3319" stopIfTrue="1">
      <formula>ISTEXT(D97)</formula>
    </cfRule>
    <cfRule type="expression" dxfId="2124" priority="3320">
      <formula>FIND("Conforter",F97)</formula>
    </cfRule>
  </conditionalFormatting>
  <conditionalFormatting sqref="D98">
    <cfRule type="expression" dxfId="2123" priority="3317" stopIfTrue="1">
      <formula>ISTEXT(D98)</formula>
    </cfRule>
    <cfRule type="expression" dxfId="2122" priority="3318">
      <formula>FIND("Conforter",F98)</formula>
    </cfRule>
  </conditionalFormatting>
  <conditionalFormatting sqref="D99">
    <cfRule type="expression" dxfId="2121" priority="3315" stopIfTrue="1">
      <formula>ISTEXT(D99)</formula>
    </cfRule>
    <cfRule type="expression" dxfId="2120" priority="3316">
      <formula>FIND("Conforter",F99)</formula>
    </cfRule>
  </conditionalFormatting>
  <conditionalFormatting sqref="D100">
    <cfRule type="expression" dxfId="2119" priority="3313" stopIfTrue="1">
      <formula>ISTEXT(D100)</formula>
    </cfRule>
    <cfRule type="expression" dxfId="2118" priority="3314">
      <formula>FIND("Conforter",F100)</formula>
    </cfRule>
  </conditionalFormatting>
  <conditionalFormatting sqref="D101">
    <cfRule type="expression" dxfId="2117" priority="3311" stopIfTrue="1">
      <formula>ISTEXT(D101)</formula>
    </cfRule>
    <cfRule type="expression" dxfId="2116" priority="3312">
      <formula>FIND("Conforter",F101)</formula>
    </cfRule>
  </conditionalFormatting>
  <conditionalFormatting sqref="H94:H101">
    <cfRule type="expression" dxfId="2115" priority="3308" stopIfTrue="1">
      <formula>ISTEXT(H94)</formula>
    </cfRule>
    <cfRule type="expression" dxfId="2114" priority="3309">
      <formula>FIND("Agir",J94)</formula>
    </cfRule>
    <cfRule type="expression" dxfId="2113" priority="3310">
      <formula>FIND("Réagir",J94)</formula>
    </cfRule>
  </conditionalFormatting>
  <conditionalFormatting sqref="H94">
    <cfRule type="expression" dxfId="2112" priority="3300" stopIfTrue="1">
      <formula>ISTEXT(H94)</formula>
    </cfRule>
    <cfRule type="expression" dxfId="2111" priority="3301">
      <formula>FIND("Conforter",J94)</formula>
    </cfRule>
  </conditionalFormatting>
  <conditionalFormatting sqref="BB94:BB101">
    <cfRule type="expression" dxfId="2110" priority="3297" stopIfTrue="1">
      <formula>ISTEXT(BB94)</formula>
    </cfRule>
    <cfRule type="expression" dxfId="2109" priority="3298">
      <formula>FIND("Agir",BG94)</formula>
    </cfRule>
    <cfRule type="expression" dxfId="2108" priority="3299">
      <formula>FIND("Réagir",BG94)</formula>
    </cfRule>
  </conditionalFormatting>
  <conditionalFormatting sqref="BB96">
    <cfRule type="expression" dxfId="2107" priority="3294" stopIfTrue="1">
      <formula>ISTEXT(BB96)</formula>
    </cfRule>
    <cfRule type="expression" dxfId="2106" priority="3295">
      <formula>FIND("Agir",BG96)</formula>
    </cfRule>
    <cfRule type="expression" dxfId="2105" priority="3296">
      <formula>FIND("Réagir",BG96)</formula>
    </cfRule>
  </conditionalFormatting>
  <conditionalFormatting sqref="BB97">
    <cfRule type="expression" dxfId="2104" priority="3291" stopIfTrue="1">
      <formula>ISTEXT(BB97)</formula>
    </cfRule>
    <cfRule type="expression" dxfId="2103" priority="3292">
      <formula>FIND("Agir",BG97)</formula>
    </cfRule>
    <cfRule type="expression" dxfId="2102" priority="3293">
      <formula>FIND("Réagir",BG97)</formula>
    </cfRule>
  </conditionalFormatting>
  <conditionalFormatting sqref="BB98">
    <cfRule type="expression" dxfId="2101" priority="3288" stopIfTrue="1">
      <formula>ISTEXT(BB98)</formula>
    </cfRule>
    <cfRule type="expression" dxfId="2100" priority="3289">
      <formula>FIND("Agir",BG98)</formula>
    </cfRule>
    <cfRule type="expression" dxfId="2099" priority="3290">
      <formula>FIND("Réagir",BG98)</formula>
    </cfRule>
  </conditionalFormatting>
  <conditionalFormatting sqref="BB99">
    <cfRule type="expression" dxfId="2098" priority="3285" stopIfTrue="1">
      <formula>ISTEXT(BB99)</formula>
    </cfRule>
    <cfRule type="expression" dxfId="2097" priority="3286">
      <formula>FIND("Agir",BG99)</formula>
    </cfRule>
    <cfRule type="expression" dxfId="2096" priority="3287">
      <formula>FIND("Réagir",BG99)</formula>
    </cfRule>
  </conditionalFormatting>
  <conditionalFormatting sqref="BB100">
    <cfRule type="expression" dxfId="2095" priority="3282" stopIfTrue="1">
      <formula>ISTEXT(BB100)</formula>
    </cfRule>
    <cfRule type="expression" dxfId="2094" priority="3283">
      <formula>FIND("Agir",BG100)</formula>
    </cfRule>
    <cfRule type="expression" dxfId="2093" priority="3284">
      <formula>FIND("Réagir",BG100)</formula>
    </cfRule>
  </conditionalFormatting>
  <conditionalFormatting sqref="BB101">
    <cfRule type="expression" dxfId="2092" priority="3279" stopIfTrue="1">
      <formula>ISTEXT(BB101)</formula>
    </cfRule>
    <cfRule type="expression" dxfId="2091" priority="3280">
      <formula>FIND("Agir",BG101)</formula>
    </cfRule>
    <cfRule type="expression" dxfId="2090" priority="3281">
      <formula>FIND("Réagir",BG101)</formula>
    </cfRule>
  </conditionalFormatting>
  <conditionalFormatting sqref="BB95">
    <cfRule type="expression" dxfId="2089" priority="3276" stopIfTrue="1">
      <formula>ISTEXT(BB95)</formula>
    </cfRule>
    <cfRule type="expression" dxfId="2088" priority="3277">
      <formula>FIND("Agir",BG95)</formula>
    </cfRule>
    <cfRule type="expression" dxfId="2087" priority="3278">
      <formula>FIND("Réagir",BG95)</formula>
    </cfRule>
  </conditionalFormatting>
  <conditionalFormatting sqref="AA94:AA101">
    <cfRule type="expression" dxfId="2086" priority="3273" stopIfTrue="1">
      <formula>ISTEXT(AA94)</formula>
    </cfRule>
    <cfRule type="expression" dxfId="2085" priority="3274">
      <formula>FIND("Agir",BG94)</formula>
    </cfRule>
    <cfRule type="expression" dxfId="2084" priority="3275">
      <formula>FIND("Réagir",BG94)</formula>
    </cfRule>
  </conditionalFormatting>
  <conditionalFormatting sqref="I102">
    <cfRule type="expression" dxfId="2083" priority="3255" stopIfTrue="1">
      <formula>ISTEXT(I102)</formula>
    </cfRule>
    <cfRule type="expression" dxfId="2082" priority="3256">
      <formula>FIND("Agir",J102)</formula>
    </cfRule>
    <cfRule type="expression" dxfId="2081" priority="3257">
      <formula>FIND("Réagir",J102)</formula>
    </cfRule>
  </conditionalFormatting>
  <conditionalFormatting sqref="F102">
    <cfRule type="expression" dxfId="2080" priority="3250" stopIfTrue="1">
      <formula>ISTEXT(F102)</formula>
    </cfRule>
    <cfRule type="expression" dxfId="2079" priority="3251">
      <formula>FIND("Conforter",I102)</formula>
    </cfRule>
  </conditionalFormatting>
  <conditionalFormatting sqref="G102">
    <cfRule type="expression" dxfId="2078" priority="3247" stopIfTrue="1">
      <formula>ISTEXT(G102)</formula>
    </cfRule>
    <cfRule type="expression" dxfId="2077" priority="3248">
      <formula>FIND("Agir",I102)</formula>
    </cfRule>
    <cfRule type="expression" dxfId="2076" priority="3249">
      <formula>FIND("Réagir",I102)</formula>
    </cfRule>
  </conditionalFormatting>
  <conditionalFormatting sqref="G102:H102">
    <cfRule type="expression" dxfId="2075" priority="3245" stopIfTrue="1">
      <formula>ISTEXT(G102)</formula>
    </cfRule>
    <cfRule type="expression" dxfId="2074" priority="3246">
      <formula>FIND("Conforter",J102)</formula>
    </cfRule>
  </conditionalFormatting>
  <conditionalFormatting sqref="I102">
    <cfRule type="expression" dxfId="2073" priority="3241" stopIfTrue="1">
      <formula>ISTEXT(I102)</formula>
    </cfRule>
    <cfRule type="expression" dxfId="2072" priority="3242">
      <formula>FIND("Agir",J102)</formula>
    </cfRule>
    <cfRule type="expression" dxfId="2071" priority="3243">
      <formula>FIND("Réagir",J102)</formula>
    </cfRule>
  </conditionalFormatting>
  <conditionalFormatting sqref="G102:H102">
    <cfRule type="expression" dxfId="2070" priority="3239" stopIfTrue="1">
      <formula>ISTEXT(G102)</formula>
    </cfRule>
    <cfRule type="expression" dxfId="2069" priority="3240">
      <formula>FIND("Conforter",J102)</formula>
    </cfRule>
  </conditionalFormatting>
  <conditionalFormatting sqref="D102">
    <cfRule type="expression" dxfId="2068" priority="3229" stopIfTrue="1">
      <formula>ISTEXT(D102)</formula>
    </cfRule>
    <cfRule type="expression" dxfId="2067" priority="3230">
      <formula>FIND("Agir",E102)</formula>
    </cfRule>
    <cfRule type="expression" dxfId="2066" priority="3231">
      <formula>FIND("Réagir",E102)</formula>
    </cfRule>
  </conditionalFormatting>
  <conditionalFormatting sqref="D102">
    <cfRule type="expression" dxfId="2065" priority="3227" stopIfTrue="1">
      <formula>ISTEXT(D102)</formula>
    </cfRule>
    <cfRule type="expression" dxfId="2064" priority="3228">
      <formula>FIND("Conforter",F102)</formula>
    </cfRule>
  </conditionalFormatting>
  <conditionalFormatting sqref="D102">
    <cfRule type="expression" dxfId="2063" priority="3225" stopIfTrue="1">
      <formula>ISTEXT(D102)</formula>
    </cfRule>
    <cfRule type="expression" dxfId="2062" priority="3226">
      <formula>FIND("Conforter",F102)</formula>
    </cfRule>
  </conditionalFormatting>
  <conditionalFormatting sqref="H102">
    <cfRule type="expression" dxfId="2061" priority="3222" stopIfTrue="1">
      <formula>ISTEXT(H102)</formula>
    </cfRule>
    <cfRule type="expression" dxfId="2060" priority="3223">
      <formula>FIND("Agir",J102)</formula>
    </cfRule>
    <cfRule type="expression" dxfId="2059" priority="3224">
      <formula>FIND("Réagir",J102)</formula>
    </cfRule>
  </conditionalFormatting>
  <conditionalFormatting sqref="BB102">
    <cfRule type="expression" dxfId="2058" priority="3213" stopIfTrue="1">
      <formula>ISTEXT(BB102)</formula>
    </cfRule>
    <cfRule type="expression" dxfId="2057" priority="3214">
      <formula>FIND("Agir",BG102)</formula>
    </cfRule>
    <cfRule type="expression" dxfId="2056" priority="3215">
      <formula>FIND("Réagir",BG102)</formula>
    </cfRule>
  </conditionalFormatting>
  <conditionalFormatting sqref="BB102">
    <cfRule type="expression" dxfId="2055" priority="3210" stopIfTrue="1">
      <formula>ISTEXT(BB102)</formula>
    </cfRule>
    <cfRule type="expression" dxfId="2054" priority="3211">
      <formula>FIND("Agir",BG102)</formula>
    </cfRule>
    <cfRule type="expression" dxfId="2053" priority="3212">
      <formula>FIND("Réagir",BG102)</formula>
    </cfRule>
  </conditionalFormatting>
  <conditionalFormatting sqref="AA102">
    <cfRule type="expression" dxfId="2052" priority="3207" stopIfTrue="1">
      <formula>ISTEXT(AA102)</formula>
    </cfRule>
    <cfRule type="expression" dxfId="2051" priority="3208">
      <formula>FIND("Agir",BG102)</formula>
    </cfRule>
    <cfRule type="expression" dxfId="2050" priority="3209">
      <formula>FIND("Réagir",BG102)</formula>
    </cfRule>
  </conditionalFormatting>
  <conditionalFormatting sqref="I103 I105:I114">
    <cfRule type="expression" dxfId="2049" priority="3189" stopIfTrue="1">
      <formula>ISTEXT(I103)</formula>
    </cfRule>
    <cfRule type="expression" dxfId="2048" priority="3190">
      <formula>FIND("Agir",J103)</formula>
    </cfRule>
    <cfRule type="expression" dxfId="2047" priority="3191">
      <formula>FIND("Réagir",J103)</formula>
    </cfRule>
  </conditionalFormatting>
  <conditionalFormatting sqref="F103 F105:F114">
    <cfRule type="expression" dxfId="2046" priority="3184" stopIfTrue="1">
      <formula>ISTEXT(F103)</formula>
    </cfRule>
    <cfRule type="expression" dxfId="2045" priority="3185">
      <formula>FIND("Conforter",I103)</formula>
    </cfRule>
  </conditionalFormatting>
  <conditionalFormatting sqref="G103 G105:G114">
    <cfRule type="expression" dxfId="2044" priority="3181" stopIfTrue="1">
      <formula>ISTEXT(G103)</formula>
    </cfRule>
    <cfRule type="expression" dxfId="2043" priority="3182">
      <formula>FIND("Agir",I103)</formula>
    </cfRule>
    <cfRule type="expression" dxfId="2042" priority="3183">
      <formula>FIND("Réagir",I103)</formula>
    </cfRule>
  </conditionalFormatting>
  <conditionalFormatting sqref="G103:H103 G105:H114">
    <cfRule type="expression" dxfId="2041" priority="3179" stopIfTrue="1">
      <formula>ISTEXT(G103)</formula>
    </cfRule>
    <cfRule type="expression" dxfId="2040" priority="3180">
      <formula>FIND("Conforter",J103)</formula>
    </cfRule>
  </conditionalFormatting>
  <conditionalFormatting sqref="I103 I105:I114">
    <cfRule type="expression" dxfId="2039" priority="3175" stopIfTrue="1">
      <formula>ISTEXT(I103)</formula>
    </cfRule>
    <cfRule type="expression" dxfId="2038" priority="3176">
      <formula>FIND("Agir",J103)</formula>
    </cfRule>
    <cfRule type="expression" dxfId="2037" priority="3177">
      <formula>FIND("Réagir",J103)</formula>
    </cfRule>
  </conditionalFormatting>
  <conditionalFormatting sqref="G103:H103 G105:H114">
    <cfRule type="expression" dxfId="2036" priority="3173" stopIfTrue="1">
      <formula>ISTEXT(G103)</formula>
    </cfRule>
    <cfRule type="expression" dxfId="2035" priority="3174">
      <formula>FIND("Conforter",J103)</formula>
    </cfRule>
  </conditionalFormatting>
  <conditionalFormatting sqref="D103 D105:D114">
    <cfRule type="expression" dxfId="2034" priority="3163" stopIfTrue="1">
      <formula>ISTEXT(D103)</formula>
    </cfRule>
    <cfRule type="expression" dxfId="2033" priority="3164">
      <formula>FIND("Agir",E103)</formula>
    </cfRule>
    <cfRule type="expression" dxfId="2032" priority="3165">
      <formula>FIND("Réagir",E103)</formula>
    </cfRule>
  </conditionalFormatting>
  <conditionalFormatting sqref="D103 D105:D114">
    <cfRule type="expression" dxfId="2031" priority="3161" stopIfTrue="1">
      <formula>ISTEXT(D103)</formula>
    </cfRule>
    <cfRule type="expression" dxfId="2030" priority="3162">
      <formula>FIND("Conforter",F103)</formula>
    </cfRule>
  </conditionalFormatting>
  <conditionalFormatting sqref="D103 D105:D114">
    <cfRule type="expression" dxfId="2029" priority="3159" stopIfTrue="1">
      <formula>ISTEXT(D103)</formula>
    </cfRule>
    <cfRule type="expression" dxfId="2028" priority="3160">
      <formula>FIND("Conforter",F103)</formula>
    </cfRule>
  </conditionalFormatting>
  <conditionalFormatting sqref="H103 H105:H114">
    <cfRule type="expression" dxfId="2027" priority="3156" stopIfTrue="1">
      <formula>ISTEXT(H103)</formula>
    </cfRule>
    <cfRule type="expression" dxfId="2026" priority="3157">
      <formula>FIND("Agir",J103)</formula>
    </cfRule>
    <cfRule type="expression" dxfId="2025" priority="3158">
      <formula>FIND("Réagir",J103)</formula>
    </cfRule>
  </conditionalFormatting>
  <conditionalFormatting sqref="BB103 BB105:BB114">
    <cfRule type="expression" dxfId="2024" priority="3147" stopIfTrue="1">
      <formula>ISTEXT(BB103)</formula>
    </cfRule>
    <cfRule type="expression" dxfId="2023" priority="3148">
      <formula>FIND("Agir",BG103)</formula>
    </cfRule>
    <cfRule type="expression" dxfId="2022" priority="3149">
      <formula>FIND("Réagir",BG103)</formula>
    </cfRule>
  </conditionalFormatting>
  <conditionalFormatting sqref="BB103 BB105:BB114">
    <cfRule type="expression" dxfId="2021" priority="3144" stopIfTrue="1">
      <formula>ISTEXT(BB103)</formula>
    </cfRule>
    <cfRule type="expression" dxfId="2020" priority="3145">
      <formula>FIND("Agir",BG103)</formula>
    </cfRule>
    <cfRule type="expression" dxfId="2019" priority="3146">
      <formula>FIND("Réagir",BG103)</formula>
    </cfRule>
  </conditionalFormatting>
  <conditionalFormatting sqref="AA103">
    <cfRule type="expression" dxfId="2018" priority="3141" stopIfTrue="1">
      <formula>ISTEXT(AA103)</formula>
    </cfRule>
    <cfRule type="expression" dxfId="2017" priority="3142">
      <formula>FIND("Agir",BG103)</formula>
    </cfRule>
    <cfRule type="expression" dxfId="2016" priority="3143">
      <formula>FIND("Réagir",BG103)</formula>
    </cfRule>
  </conditionalFormatting>
  <conditionalFormatting sqref="I100">
    <cfRule type="expression" dxfId="2015" priority="3123" stopIfTrue="1">
      <formula>ISTEXT(I100)</formula>
    </cfRule>
    <cfRule type="expression" dxfId="2014" priority="3124">
      <formula>FIND("Agir",J100)</formula>
    </cfRule>
    <cfRule type="expression" dxfId="2013" priority="3125">
      <formula>FIND("Réagir",J100)</formula>
    </cfRule>
  </conditionalFormatting>
  <conditionalFormatting sqref="G100:H100">
    <cfRule type="expression" dxfId="2012" priority="3121" stopIfTrue="1">
      <formula>ISTEXT(G100)</formula>
    </cfRule>
    <cfRule type="expression" dxfId="2011" priority="3122">
      <formula>FIND("Conforter",J100)</formula>
    </cfRule>
  </conditionalFormatting>
  <conditionalFormatting sqref="D100">
    <cfRule type="expression" dxfId="2010" priority="3119" stopIfTrue="1">
      <formula>ISTEXT(D100)</formula>
    </cfRule>
    <cfRule type="expression" dxfId="2009" priority="3120">
      <formula>FIND("Conforter",F100)</formula>
    </cfRule>
  </conditionalFormatting>
  <conditionalFormatting sqref="BB100">
    <cfRule type="expression" dxfId="2008" priority="3116" stopIfTrue="1">
      <formula>ISTEXT(BB100)</formula>
    </cfRule>
    <cfRule type="expression" dxfId="2007" priority="3117">
      <formula>FIND("Agir",BG100)</formula>
    </cfRule>
    <cfRule type="expression" dxfId="2006" priority="3118">
      <formula>FIND("Réagir",BG100)</formula>
    </cfRule>
  </conditionalFormatting>
  <conditionalFormatting sqref="I105:I112">
    <cfRule type="expression" dxfId="2005" priority="3113" stopIfTrue="1">
      <formula>ISTEXT(I105)</formula>
    </cfRule>
    <cfRule type="expression" dxfId="2004" priority="3114">
      <formula>FIND("Agir",J105)</formula>
    </cfRule>
    <cfRule type="expression" dxfId="2003" priority="3115">
      <formula>FIND("Réagir",J105)</formula>
    </cfRule>
  </conditionalFormatting>
  <conditionalFormatting sqref="F105:F112">
    <cfRule type="expression" dxfId="2002" priority="3108" stopIfTrue="1">
      <formula>ISTEXT(F105)</formula>
    </cfRule>
    <cfRule type="expression" dxfId="2001" priority="3109">
      <formula>FIND("Conforter",I105)</formula>
    </cfRule>
  </conditionalFormatting>
  <conditionalFormatting sqref="G105:G112">
    <cfRule type="expression" dxfId="2000" priority="3105" stopIfTrue="1">
      <formula>ISTEXT(G105)</formula>
    </cfRule>
    <cfRule type="expression" dxfId="1999" priority="3106">
      <formula>FIND("Agir",I105)</formula>
    </cfRule>
    <cfRule type="expression" dxfId="1998" priority="3107">
      <formula>FIND("Réagir",I105)</formula>
    </cfRule>
  </conditionalFormatting>
  <conditionalFormatting sqref="G105:H112">
    <cfRule type="expression" dxfId="1997" priority="3103" stopIfTrue="1">
      <formula>ISTEXT(G105)</formula>
    </cfRule>
    <cfRule type="expression" dxfId="1996" priority="3104">
      <formula>FIND("Conforter",J105)</formula>
    </cfRule>
  </conditionalFormatting>
  <conditionalFormatting sqref="I107">
    <cfRule type="expression" dxfId="1995" priority="3099" stopIfTrue="1">
      <formula>ISTEXT(I107)</formula>
    </cfRule>
    <cfRule type="expression" dxfId="1994" priority="3100">
      <formula>FIND("Agir",J107)</formula>
    </cfRule>
    <cfRule type="expression" dxfId="1993" priority="3101">
      <formula>FIND("Réagir",J107)</formula>
    </cfRule>
  </conditionalFormatting>
  <conditionalFormatting sqref="G107:H107">
    <cfRule type="expression" dxfId="1992" priority="3097" stopIfTrue="1">
      <formula>ISTEXT(G107)</formula>
    </cfRule>
    <cfRule type="expression" dxfId="1991" priority="3098">
      <formula>FIND("Conforter",J107)</formula>
    </cfRule>
  </conditionalFormatting>
  <conditionalFormatting sqref="I108">
    <cfRule type="expression" dxfId="1990" priority="3094" stopIfTrue="1">
      <formula>ISTEXT(I108)</formula>
    </cfRule>
    <cfRule type="expression" dxfId="1989" priority="3095">
      <formula>FIND("Agir",J108)</formula>
    </cfRule>
    <cfRule type="expression" dxfId="1988" priority="3096">
      <formula>FIND("Réagir",J108)</formula>
    </cfRule>
  </conditionalFormatting>
  <conditionalFormatting sqref="G108:H108">
    <cfRule type="expression" dxfId="1987" priority="3092" stopIfTrue="1">
      <formula>ISTEXT(G108)</formula>
    </cfRule>
    <cfRule type="expression" dxfId="1986" priority="3093">
      <formula>FIND("Conforter",J108)</formula>
    </cfRule>
  </conditionalFormatting>
  <conditionalFormatting sqref="I109">
    <cfRule type="expression" dxfId="1985" priority="3089" stopIfTrue="1">
      <formula>ISTEXT(I109)</formula>
    </cfRule>
    <cfRule type="expression" dxfId="1984" priority="3090">
      <formula>FIND("Agir",J109)</formula>
    </cfRule>
    <cfRule type="expression" dxfId="1983" priority="3091">
      <formula>FIND("Réagir",J109)</formula>
    </cfRule>
  </conditionalFormatting>
  <conditionalFormatting sqref="G109:H109">
    <cfRule type="expression" dxfId="1982" priority="3087" stopIfTrue="1">
      <formula>ISTEXT(G109)</formula>
    </cfRule>
    <cfRule type="expression" dxfId="1981" priority="3088">
      <formula>FIND("Conforter",J109)</formula>
    </cfRule>
  </conditionalFormatting>
  <conditionalFormatting sqref="I110">
    <cfRule type="expression" dxfId="1980" priority="3084" stopIfTrue="1">
      <formula>ISTEXT(I110)</formula>
    </cfRule>
    <cfRule type="expression" dxfId="1979" priority="3085">
      <formula>FIND("Agir",J110)</formula>
    </cfRule>
    <cfRule type="expression" dxfId="1978" priority="3086">
      <formula>FIND("Réagir",J110)</formula>
    </cfRule>
  </conditionalFormatting>
  <conditionalFormatting sqref="G110:H110">
    <cfRule type="expression" dxfId="1977" priority="3082" stopIfTrue="1">
      <formula>ISTEXT(G110)</formula>
    </cfRule>
    <cfRule type="expression" dxfId="1976" priority="3083">
      <formula>FIND("Conforter",J110)</formula>
    </cfRule>
  </conditionalFormatting>
  <conditionalFormatting sqref="I111">
    <cfRule type="expression" dxfId="1975" priority="3079" stopIfTrue="1">
      <formula>ISTEXT(I111)</formula>
    </cfRule>
    <cfRule type="expression" dxfId="1974" priority="3080">
      <formula>FIND("Agir",J111)</formula>
    </cfRule>
    <cfRule type="expression" dxfId="1973" priority="3081">
      <formula>FIND("Réagir",J111)</formula>
    </cfRule>
  </conditionalFormatting>
  <conditionalFormatting sqref="G111:H111">
    <cfRule type="expression" dxfId="1972" priority="3077" stopIfTrue="1">
      <formula>ISTEXT(G111)</formula>
    </cfRule>
    <cfRule type="expression" dxfId="1971" priority="3078">
      <formula>FIND("Conforter",J111)</formula>
    </cfRule>
  </conditionalFormatting>
  <conditionalFormatting sqref="I112">
    <cfRule type="expression" dxfId="1970" priority="3074" stopIfTrue="1">
      <formula>ISTEXT(I112)</formula>
    </cfRule>
    <cfRule type="expression" dxfId="1969" priority="3075">
      <formula>FIND("Agir",J112)</formula>
    </cfRule>
    <cfRule type="expression" dxfId="1968" priority="3076">
      <formula>FIND("Réagir",J112)</formula>
    </cfRule>
  </conditionalFormatting>
  <conditionalFormatting sqref="G112:H112">
    <cfRule type="expression" dxfId="1967" priority="3072" stopIfTrue="1">
      <formula>ISTEXT(G112)</formula>
    </cfRule>
    <cfRule type="expression" dxfId="1966" priority="3073">
      <formula>FIND("Conforter",J112)</formula>
    </cfRule>
  </conditionalFormatting>
  <conditionalFormatting sqref="I106">
    <cfRule type="expression" dxfId="1965" priority="3069" stopIfTrue="1">
      <formula>ISTEXT(I106)</formula>
    </cfRule>
    <cfRule type="expression" dxfId="1964" priority="3070">
      <formula>FIND("Agir",J106)</formula>
    </cfRule>
    <cfRule type="expression" dxfId="1963" priority="3071">
      <formula>FIND("Réagir",J106)</formula>
    </cfRule>
  </conditionalFormatting>
  <conditionalFormatting sqref="D105:D112">
    <cfRule type="expression" dxfId="1962" priority="3059" stopIfTrue="1">
      <formula>ISTEXT(D105)</formula>
    </cfRule>
    <cfRule type="expression" dxfId="1961" priority="3060">
      <formula>FIND("Agir",E105)</formula>
    </cfRule>
    <cfRule type="expression" dxfId="1960" priority="3061">
      <formula>FIND("Réagir",E105)</formula>
    </cfRule>
  </conditionalFormatting>
  <conditionalFormatting sqref="D106:D112">
    <cfRule type="expression" dxfId="1959" priority="3057" stopIfTrue="1">
      <formula>ISTEXT(D106)</formula>
    </cfRule>
    <cfRule type="expression" dxfId="1958" priority="3058">
      <formula>FIND("Conforter",F106)</formula>
    </cfRule>
  </conditionalFormatting>
  <conditionalFormatting sqref="D105">
    <cfRule type="expression" dxfId="1957" priority="3055" stopIfTrue="1">
      <formula>ISTEXT(D105)</formula>
    </cfRule>
    <cfRule type="expression" dxfId="1956" priority="3056">
      <formula>FIND("Conforter",F105)</formula>
    </cfRule>
  </conditionalFormatting>
  <conditionalFormatting sqref="D107">
    <cfRule type="expression" dxfId="1955" priority="3053" stopIfTrue="1">
      <formula>ISTEXT(D107)</formula>
    </cfRule>
    <cfRule type="expression" dxfId="1954" priority="3054">
      <formula>FIND("Conforter",F107)</formula>
    </cfRule>
  </conditionalFormatting>
  <conditionalFormatting sqref="D108">
    <cfRule type="expression" dxfId="1953" priority="3051" stopIfTrue="1">
      <formula>ISTEXT(D108)</formula>
    </cfRule>
    <cfRule type="expression" dxfId="1952" priority="3052">
      <formula>FIND("Conforter",F108)</formula>
    </cfRule>
  </conditionalFormatting>
  <conditionalFormatting sqref="D109">
    <cfRule type="expression" dxfId="1951" priority="3049" stopIfTrue="1">
      <formula>ISTEXT(D109)</formula>
    </cfRule>
    <cfRule type="expression" dxfId="1950" priority="3050">
      <formula>FIND("Conforter",F109)</formula>
    </cfRule>
  </conditionalFormatting>
  <conditionalFormatting sqref="D110">
    <cfRule type="expression" dxfId="1949" priority="3047" stopIfTrue="1">
      <formula>ISTEXT(D110)</formula>
    </cfRule>
    <cfRule type="expression" dxfId="1948" priority="3048">
      <formula>FIND("Conforter",F110)</formula>
    </cfRule>
  </conditionalFormatting>
  <conditionalFormatting sqref="D111">
    <cfRule type="expression" dxfId="1947" priority="3045" stopIfTrue="1">
      <formula>ISTEXT(D111)</formula>
    </cfRule>
    <cfRule type="expression" dxfId="1946" priority="3046">
      <formula>FIND("Conforter",F111)</formula>
    </cfRule>
  </conditionalFormatting>
  <conditionalFormatting sqref="D112">
    <cfRule type="expression" dxfId="1945" priority="3043" stopIfTrue="1">
      <formula>ISTEXT(D112)</formula>
    </cfRule>
    <cfRule type="expression" dxfId="1944" priority="3044">
      <formula>FIND("Conforter",F112)</formula>
    </cfRule>
  </conditionalFormatting>
  <conditionalFormatting sqref="H105:H112">
    <cfRule type="expression" dxfId="1943" priority="3040" stopIfTrue="1">
      <formula>ISTEXT(H105)</formula>
    </cfRule>
    <cfRule type="expression" dxfId="1942" priority="3041">
      <formula>FIND("Agir",J105)</formula>
    </cfRule>
    <cfRule type="expression" dxfId="1941" priority="3042">
      <formula>FIND("Réagir",J105)</formula>
    </cfRule>
  </conditionalFormatting>
  <conditionalFormatting sqref="H105">
    <cfRule type="expression" dxfId="1940" priority="3032" stopIfTrue="1">
      <formula>ISTEXT(H105)</formula>
    </cfRule>
    <cfRule type="expression" dxfId="1939" priority="3033">
      <formula>FIND("Conforter",J105)</formula>
    </cfRule>
  </conditionalFormatting>
  <conditionalFormatting sqref="BB105:BB112">
    <cfRule type="expression" dxfId="1938" priority="3029" stopIfTrue="1">
      <formula>ISTEXT(BB105)</formula>
    </cfRule>
    <cfRule type="expression" dxfId="1937" priority="3030">
      <formula>FIND("Agir",BG105)</formula>
    </cfRule>
    <cfRule type="expression" dxfId="1936" priority="3031">
      <formula>FIND("Réagir",BG105)</formula>
    </cfRule>
  </conditionalFormatting>
  <conditionalFormatting sqref="BB107">
    <cfRule type="expression" dxfId="1935" priority="3026" stopIfTrue="1">
      <formula>ISTEXT(BB107)</formula>
    </cfRule>
    <cfRule type="expression" dxfId="1934" priority="3027">
      <formula>FIND("Agir",BG107)</formula>
    </cfRule>
    <cfRule type="expression" dxfId="1933" priority="3028">
      <formula>FIND("Réagir",BG107)</formula>
    </cfRule>
  </conditionalFormatting>
  <conditionalFormatting sqref="BB108">
    <cfRule type="expression" dxfId="1932" priority="3023" stopIfTrue="1">
      <formula>ISTEXT(BB108)</formula>
    </cfRule>
    <cfRule type="expression" dxfId="1931" priority="3024">
      <formula>FIND("Agir",BG108)</formula>
    </cfRule>
    <cfRule type="expression" dxfId="1930" priority="3025">
      <formula>FIND("Réagir",BG108)</formula>
    </cfRule>
  </conditionalFormatting>
  <conditionalFormatting sqref="BB109">
    <cfRule type="expression" dxfId="1929" priority="3020" stopIfTrue="1">
      <formula>ISTEXT(BB109)</formula>
    </cfRule>
    <cfRule type="expression" dxfId="1928" priority="3021">
      <formula>FIND("Agir",BG109)</formula>
    </cfRule>
    <cfRule type="expression" dxfId="1927" priority="3022">
      <formula>FIND("Réagir",BG109)</formula>
    </cfRule>
  </conditionalFormatting>
  <conditionalFormatting sqref="BB110">
    <cfRule type="expression" dxfId="1926" priority="3017" stopIfTrue="1">
      <formula>ISTEXT(BB110)</formula>
    </cfRule>
    <cfRule type="expression" dxfId="1925" priority="3018">
      <formula>FIND("Agir",BG110)</formula>
    </cfRule>
    <cfRule type="expression" dxfId="1924" priority="3019">
      <formula>FIND("Réagir",BG110)</formula>
    </cfRule>
  </conditionalFormatting>
  <conditionalFormatting sqref="BB111">
    <cfRule type="expression" dxfId="1923" priority="3014" stopIfTrue="1">
      <formula>ISTEXT(BB111)</formula>
    </cfRule>
    <cfRule type="expression" dxfId="1922" priority="3015">
      <formula>FIND("Agir",BG111)</formula>
    </cfRule>
    <cfRule type="expression" dxfId="1921" priority="3016">
      <formula>FIND("Réagir",BG111)</formula>
    </cfRule>
  </conditionalFormatting>
  <conditionalFormatting sqref="BB112">
    <cfRule type="expression" dxfId="1920" priority="3011" stopIfTrue="1">
      <formula>ISTEXT(BB112)</formula>
    </cfRule>
    <cfRule type="expression" dxfId="1919" priority="3012">
      <formula>FIND("Agir",BG112)</formula>
    </cfRule>
    <cfRule type="expression" dxfId="1918" priority="3013">
      <formula>FIND("Réagir",BG112)</formula>
    </cfRule>
  </conditionalFormatting>
  <conditionalFormatting sqref="BB106">
    <cfRule type="expression" dxfId="1917" priority="3008" stopIfTrue="1">
      <formula>ISTEXT(BB106)</formula>
    </cfRule>
    <cfRule type="expression" dxfId="1916" priority="3009">
      <formula>FIND("Agir",BG106)</formula>
    </cfRule>
    <cfRule type="expression" dxfId="1915" priority="3010">
      <formula>FIND("Réagir",BG106)</formula>
    </cfRule>
  </conditionalFormatting>
  <conditionalFormatting sqref="AA105:AA112">
    <cfRule type="expression" dxfId="1914" priority="3005" stopIfTrue="1">
      <formula>ISTEXT(AA105)</formula>
    </cfRule>
    <cfRule type="expression" dxfId="1913" priority="3006">
      <formula>FIND("Agir",BG105)</formula>
    </cfRule>
    <cfRule type="expression" dxfId="1912" priority="3007">
      <formula>FIND("Réagir",BG105)</formula>
    </cfRule>
  </conditionalFormatting>
  <conditionalFormatting sqref="I109">
    <cfRule type="expression" dxfId="1911" priority="2987" stopIfTrue="1">
      <formula>ISTEXT(I109)</formula>
    </cfRule>
    <cfRule type="expression" dxfId="1910" priority="2988">
      <formula>FIND("Agir",J109)</formula>
    </cfRule>
    <cfRule type="expression" dxfId="1909" priority="2989">
      <formula>FIND("Réagir",J109)</formula>
    </cfRule>
  </conditionalFormatting>
  <conditionalFormatting sqref="G109:H109">
    <cfRule type="expression" dxfId="1908" priority="2985" stopIfTrue="1">
      <formula>ISTEXT(G109)</formula>
    </cfRule>
    <cfRule type="expression" dxfId="1907" priority="2986">
      <formula>FIND("Conforter",J109)</formula>
    </cfRule>
  </conditionalFormatting>
  <conditionalFormatting sqref="D109">
    <cfRule type="expression" dxfId="1906" priority="2983" stopIfTrue="1">
      <formula>ISTEXT(D109)</formula>
    </cfRule>
    <cfRule type="expression" dxfId="1905" priority="2984">
      <formula>FIND("Conforter",F109)</formula>
    </cfRule>
  </conditionalFormatting>
  <conditionalFormatting sqref="BB109">
    <cfRule type="expression" dxfId="1904" priority="2980" stopIfTrue="1">
      <formula>ISTEXT(BB109)</formula>
    </cfRule>
    <cfRule type="expression" dxfId="1903" priority="2981">
      <formula>FIND("Agir",BG109)</formula>
    </cfRule>
    <cfRule type="expression" dxfId="1902" priority="2982">
      <formula>FIND("Réagir",BG109)</formula>
    </cfRule>
  </conditionalFormatting>
  <conditionalFormatting sqref="I110">
    <cfRule type="expression" dxfId="1901" priority="2977" stopIfTrue="1">
      <formula>ISTEXT(I110)</formula>
    </cfRule>
    <cfRule type="expression" dxfId="1900" priority="2978">
      <formula>FIND("Agir",J110)</formula>
    </cfRule>
    <cfRule type="expression" dxfId="1899" priority="2979">
      <formula>FIND("Réagir",J110)</formula>
    </cfRule>
  </conditionalFormatting>
  <conditionalFormatting sqref="G110:H110">
    <cfRule type="expression" dxfId="1898" priority="2975" stopIfTrue="1">
      <formula>ISTEXT(G110)</formula>
    </cfRule>
    <cfRule type="expression" dxfId="1897" priority="2976">
      <formula>FIND("Conforter",J110)</formula>
    </cfRule>
  </conditionalFormatting>
  <conditionalFormatting sqref="D110">
    <cfRule type="expression" dxfId="1896" priority="2973" stopIfTrue="1">
      <formula>ISTEXT(D110)</formula>
    </cfRule>
    <cfRule type="expression" dxfId="1895" priority="2974">
      <formula>FIND("Conforter",F110)</formula>
    </cfRule>
  </conditionalFormatting>
  <conditionalFormatting sqref="BB110">
    <cfRule type="expression" dxfId="1894" priority="2970" stopIfTrue="1">
      <formula>ISTEXT(BB110)</formula>
    </cfRule>
    <cfRule type="expression" dxfId="1893" priority="2971">
      <formula>FIND("Agir",BG110)</formula>
    </cfRule>
    <cfRule type="expression" dxfId="1892" priority="2972">
      <formula>FIND("Réagir",BG110)</formula>
    </cfRule>
  </conditionalFormatting>
  <conditionalFormatting sqref="I111">
    <cfRule type="expression" dxfId="1891" priority="2967" stopIfTrue="1">
      <formula>ISTEXT(I111)</formula>
    </cfRule>
    <cfRule type="expression" dxfId="1890" priority="2968">
      <formula>FIND("Agir",J111)</formula>
    </cfRule>
    <cfRule type="expression" dxfId="1889" priority="2969">
      <formula>FIND("Réagir",J111)</formula>
    </cfRule>
  </conditionalFormatting>
  <conditionalFormatting sqref="G111:H111">
    <cfRule type="expression" dxfId="1888" priority="2965" stopIfTrue="1">
      <formula>ISTEXT(G111)</formula>
    </cfRule>
    <cfRule type="expression" dxfId="1887" priority="2966">
      <formula>FIND("Conforter",J111)</formula>
    </cfRule>
  </conditionalFormatting>
  <conditionalFormatting sqref="D111">
    <cfRule type="expression" dxfId="1886" priority="2963" stopIfTrue="1">
      <formula>ISTEXT(D111)</formula>
    </cfRule>
    <cfRule type="expression" dxfId="1885" priority="2964">
      <formula>FIND("Conforter",F111)</formula>
    </cfRule>
  </conditionalFormatting>
  <conditionalFormatting sqref="BB111">
    <cfRule type="expression" dxfId="1884" priority="2960" stopIfTrue="1">
      <formula>ISTEXT(BB111)</formula>
    </cfRule>
    <cfRule type="expression" dxfId="1883" priority="2961">
      <formula>FIND("Agir",BG111)</formula>
    </cfRule>
    <cfRule type="expression" dxfId="1882" priority="2962">
      <formula>FIND("Réagir",BG111)</formula>
    </cfRule>
  </conditionalFormatting>
  <conditionalFormatting sqref="I112">
    <cfRule type="expression" dxfId="1881" priority="2957" stopIfTrue="1">
      <formula>ISTEXT(I112)</formula>
    </cfRule>
    <cfRule type="expression" dxfId="1880" priority="2958">
      <formula>FIND("Agir",J112)</formula>
    </cfRule>
    <cfRule type="expression" dxfId="1879" priority="2959">
      <formula>FIND("Réagir",J112)</formula>
    </cfRule>
  </conditionalFormatting>
  <conditionalFormatting sqref="G112:H112">
    <cfRule type="expression" dxfId="1878" priority="2955" stopIfTrue="1">
      <formula>ISTEXT(G112)</formula>
    </cfRule>
    <cfRule type="expression" dxfId="1877" priority="2956">
      <formula>FIND("Conforter",J112)</formula>
    </cfRule>
  </conditionalFormatting>
  <conditionalFormatting sqref="D112">
    <cfRule type="expression" dxfId="1876" priority="2953" stopIfTrue="1">
      <formula>ISTEXT(D112)</formula>
    </cfRule>
    <cfRule type="expression" dxfId="1875" priority="2954">
      <formula>FIND("Conforter",F112)</formula>
    </cfRule>
  </conditionalFormatting>
  <conditionalFormatting sqref="BB112">
    <cfRule type="expression" dxfId="1874" priority="2950" stopIfTrue="1">
      <formula>ISTEXT(BB112)</formula>
    </cfRule>
    <cfRule type="expression" dxfId="1873" priority="2951">
      <formula>FIND("Agir",BG112)</formula>
    </cfRule>
    <cfRule type="expression" dxfId="1872" priority="2952">
      <formula>FIND("Réagir",BG112)</formula>
    </cfRule>
  </conditionalFormatting>
  <conditionalFormatting sqref="I113">
    <cfRule type="expression" dxfId="1871" priority="2947" stopIfTrue="1">
      <formula>ISTEXT(I113)</formula>
    </cfRule>
    <cfRule type="expression" dxfId="1870" priority="2948">
      <formula>FIND("Agir",J113)</formula>
    </cfRule>
    <cfRule type="expression" dxfId="1869" priority="2949">
      <formula>FIND("Réagir",J113)</formula>
    </cfRule>
  </conditionalFormatting>
  <conditionalFormatting sqref="F113">
    <cfRule type="expression" dxfId="1868" priority="2942" stopIfTrue="1">
      <formula>ISTEXT(F113)</formula>
    </cfRule>
    <cfRule type="expression" dxfId="1867" priority="2943">
      <formula>FIND("Conforter",I113)</formula>
    </cfRule>
  </conditionalFormatting>
  <conditionalFormatting sqref="G113">
    <cfRule type="expression" dxfId="1866" priority="2939" stopIfTrue="1">
      <formula>ISTEXT(G113)</formula>
    </cfRule>
    <cfRule type="expression" dxfId="1865" priority="2940">
      <formula>FIND("Agir",I113)</formula>
    </cfRule>
    <cfRule type="expression" dxfId="1864" priority="2941">
      <formula>FIND("Réagir",I113)</formula>
    </cfRule>
  </conditionalFormatting>
  <conditionalFormatting sqref="G113:H113">
    <cfRule type="expression" dxfId="1863" priority="2937" stopIfTrue="1">
      <formula>ISTEXT(G113)</formula>
    </cfRule>
    <cfRule type="expression" dxfId="1862" priority="2938">
      <formula>FIND("Conforter",J113)</formula>
    </cfRule>
  </conditionalFormatting>
  <conditionalFormatting sqref="I113">
    <cfRule type="expression" dxfId="1861" priority="2933" stopIfTrue="1">
      <formula>ISTEXT(I113)</formula>
    </cfRule>
    <cfRule type="expression" dxfId="1860" priority="2934">
      <formula>FIND("Agir",J113)</formula>
    </cfRule>
    <cfRule type="expression" dxfId="1859" priority="2935">
      <formula>FIND("Réagir",J113)</formula>
    </cfRule>
  </conditionalFormatting>
  <conditionalFormatting sqref="G113:H113">
    <cfRule type="expression" dxfId="1858" priority="2931" stopIfTrue="1">
      <formula>ISTEXT(G113)</formula>
    </cfRule>
    <cfRule type="expression" dxfId="1857" priority="2932">
      <formula>FIND("Conforter",J113)</formula>
    </cfRule>
  </conditionalFormatting>
  <conditionalFormatting sqref="D113">
    <cfRule type="expression" dxfId="1856" priority="2921" stopIfTrue="1">
      <formula>ISTEXT(D113)</formula>
    </cfRule>
    <cfRule type="expression" dxfId="1855" priority="2922">
      <formula>FIND("Agir",E113)</formula>
    </cfRule>
    <cfRule type="expression" dxfId="1854" priority="2923">
      <formula>FIND("Réagir",E113)</formula>
    </cfRule>
  </conditionalFormatting>
  <conditionalFormatting sqref="D113">
    <cfRule type="expression" dxfId="1853" priority="2919" stopIfTrue="1">
      <formula>ISTEXT(D113)</formula>
    </cfRule>
    <cfRule type="expression" dxfId="1852" priority="2920">
      <formula>FIND("Conforter",F113)</formula>
    </cfRule>
  </conditionalFormatting>
  <conditionalFormatting sqref="D113">
    <cfRule type="expression" dxfId="1851" priority="2917" stopIfTrue="1">
      <formula>ISTEXT(D113)</formula>
    </cfRule>
    <cfRule type="expression" dxfId="1850" priority="2918">
      <formula>FIND("Conforter",F113)</formula>
    </cfRule>
  </conditionalFormatting>
  <conditionalFormatting sqref="H113">
    <cfRule type="expression" dxfId="1849" priority="2914" stopIfTrue="1">
      <formula>ISTEXT(H113)</formula>
    </cfRule>
    <cfRule type="expression" dxfId="1848" priority="2915">
      <formula>FIND("Agir",J113)</formula>
    </cfRule>
    <cfRule type="expression" dxfId="1847" priority="2916">
      <formula>FIND("Réagir",J113)</formula>
    </cfRule>
  </conditionalFormatting>
  <conditionalFormatting sqref="BB113">
    <cfRule type="expression" dxfId="1846" priority="2905" stopIfTrue="1">
      <formula>ISTEXT(BB113)</formula>
    </cfRule>
    <cfRule type="expression" dxfId="1845" priority="2906">
      <formula>FIND("Agir",BG113)</formula>
    </cfRule>
    <cfRule type="expression" dxfId="1844" priority="2907">
      <formula>FIND("Réagir",BG113)</formula>
    </cfRule>
  </conditionalFormatting>
  <conditionalFormatting sqref="BB113">
    <cfRule type="expression" dxfId="1843" priority="2902" stopIfTrue="1">
      <formula>ISTEXT(BB113)</formula>
    </cfRule>
    <cfRule type="expression" dxfId="1842" priority="2903">
      <formula>FIND("Agir",BG113)</formula>
    </cfRule>
    <cfRule type="expression" dxfId="1841" priority="2904">
      <formula>FIND("Réagir",BG113)</formula>
    </cfRule>
  </conditionalFormatting>
  <conditionalFormatting sqref="AA113">
    <cfRule type="expression" dxfId="1840" priority="2899" stopIfTrue="1">
      <formula>ISTEXT(AA113)</formula>
    </cfRule>
    <cfRule type="expression" dxfId="1839" priority="2900">
      <formula>FIND("Agir",BG113)</formula>
    </cfRule>
    <cfRule type="expression" dxfId="1838" priority="2901">
      <formula>FIND("Réagir",BG113)</formula>
    </cfRule>
  </conditionalFormatting>
  <conditionalFormatting sqref="I114">
    <cfRule type="expression" dxfId="1837" priority="2881" stopIfTrue="1">
      <formula>ISTEXT(I114)</formula>
    </cfRule>
    <cfRule type="expression" dxfId="1836" priority="2882">
      <formula>FIND("Agir",J114)</formula>
    </cfRule>
    <cfRule type="expression" dxfId="1835" priority="2883">
      <formula>FIND("Réagir",J114)</formula>
    </cfRule>
  </conditionalFormatting>
  <conditionalFormatting sqref="F114">
    <cfRule type="expression" dxfId="1834" priority="2876" stopIfTrue="1">
      <formula>ISTEXT(F114)</formula>
    </cfRule>
    <cfRule type="expression" dxfId="1833" priority="2877">
      <formula>FIND("Conforter",I114)</formula>
    </cfRule>
  </conditionalFormatting>
  <conditionalFormatting sqref="G114">
    <cfRule type="expression" dxfId="1832" priority="2873" stopIfTrue="1">
      <formula>ISTEXT(G114)</formula>
    </cfRule>
    <cfRule type="expression" dxfId="1831" priority="2874">
      <formula>FIND("Agir",I114)</formula>
    </cfRule>
    <cfRule type="expression" dxfId="1830" priority="2875">
      <formula>FIND("Réagir",I114)</formula>
    </cfRule>
  </conditionalFormatting>
  <conditionalFormatting sqref="G114:H114">
    <cfRule type="expression" dxfId="1829" priority="2871" stopIfTrue="1">
      <formula>ISTEXT(G114)</formula>
    </cfRule>
    <cfRule type="expression" dxfId="1828" priority="2872">
      <formula>FIND("Conforter",J114)</formula>
    </cfRule>
  </conditionalFormatting>
  <conditionalFormatting sqref="I114">
    <cfRule type="expression" dxfId="1827" priority="2867" stopIfTrue="1">
      <formula>ISTEXT(I114)</formula>
    </cfRule>
    <cfRule type="expression" dxfId="1826" priority="2868">
      <formula>FIND("Agir",J114)</formula>
    </cfRule>
    <cfRule type="expression" dxfId="1825" priority="2869">
      <formula>FIND("Réagir",J114)</formula>
    </cfRule>
  </conditionalFormatting>
  <conditionalFormatting sqref="G114:H114">
    <cfRule type="expression" dxfId="1824" priority="2865" stopIfTrue="1">
      <formula>ISTEXT(G114)</formula>
    </cfRule>
    <cfRule type="expression" dxfId="1823" priority="2866">
      <formula>FIND("Conforter",J114)</formula>
    </cfRule>
  </conditionalFormatting>
  <conditionalFormatting sqref="D114">
    <cfRule type="expression" dxfId="1822" priority="2855" stopIfTrue="1">
      <formula>ISTEXT(D114)</formula>
    </cfRule>
    <cfRule type="expression" dxfId="1821" priority="2856">
      <formula>FIND("Agir",E114)</formula>
    </cfRule>
    <cfRule type="expression" dxfId="1820" priority="2857">
      <formula>FIND("Réagir",E114)</formula>
    </cfRule>
  </conditionalFormatting>
  <conditionalFormatting sqref="D114">
    <cfRule type="expression" dxfId="1819" priority="2853" stopIfTrue="1">
      <formula>ISTEXT(D114)</formula>
    </cfRule>
    <cfRule type="expression" dxfId="1818" priority="2854">
      <formula>FIND("Conforter",F114)</formula>
    </cfRule>
  </conditionalFormatting>
  <conditionalFormatting sqref="D114">
    <cfRule type="expression" dxfId="1817" priority="2851" stopIfTrue="1">
      <formula>ISTEXT(D114)</formula>
    </cfRule>
    <cfRule type="expression" dxfId="1816" priority="2852">
      <formula>FIND("Conforter",F114)</formula>
    </cfRule>
  </conditionalFormatting>
  <conditionalFormatting sqref="H114">
    <cfRule type="expression" dxfId="1815" priority="2848" stopIfTrue="1">
      <formula>ISTEXT(H114)</formula>
    </cfRule>
    <cfRule type="expression" dxfId="1814" priority="2849">
      <formula>FIND("Agir",J114)</formula>
    </cfRule>
    <cfRule type="expression" dxfId="1813" priority="2850">
      <formula>FIND("Réagir",J114)</formula>
    </cfRule>
  </conditionalFormatting>
  <conditionalFormatting sqref="BB114">
    <cfRule type="expression" dxfId="1812" priority="2839" stopIfTrue="1">
      <formula>ISTEXT(BB114)</formula>
    </cfRule>
    <cfRule type="expression" dxfId="1811" priority="2840">
      <formula>FIND("Agir",BG114)</formula>
    </cfRule>
    <cfRule type="expression" dxfId="1810" priority="2841">
      <formula>FIND("Réagir",BG114)</formula>
    </cfRule>
  </conditionalFormatting>
  <conditionalFormatting sqref="BB114">
    <cfRule type="expression" dxfId="1809" priority="2836" stopIfTrue="1">
      <formula>ISTEXT(BB114)</formula>
    </cfRule>
    <cfRule type="expression" dxfId="1808" priority="2837">
      <formula>FIND("Agir",BG114)</formula>
    </cfRule>
    <cfRule type="expression" dxfId="1807" priority="2838">
      <formula>FIND("Réagir",BG114)</formula>
    </cfRule>
  </conditionalFormatting>
  <conditionalFormatting sqref="AA114">
    <cfRule type="expression" dxfId="1806" priority="2833" stopIfTrue="1">
      <formula>ISTEXT(AA114)</formula>
    </cfRule>
    <cfRule type="expression" dxfId="1805" priority="2834">
      <formula>FIND("Agir",BG114)</formula>
    </cfRule>
    <cfRule type="expression" dxfId="1804" priority="2835">
      <formula>FIND("Réagir",BG114)</formula>
    </cfRule>
  </conditionalFormatting>
  <conditionalFormatting sqref="I116:I123">
    <cfRule type="expression" dxfId="1803" priority="2815" stopIfTrue="1">
      <formula>ISTEXT(I116)</formula>
    </cfRule>
    <cfRule type="expression" dxfId="1802" priority="2816">
      <formula>FIND("Agir",J116)</formula>
    </cfRule>
    <cfRule type="expression" dxfId="1801" priority="2817">
      <formula>FIND("Réagir",J116)</formula>
    </cfRule>
  </conditionalFormatting>
  <conditionalFormatting sqref="F116:F123">
    <cfRule type="expression" dxfId="1800" priority="2810" stopIfTrue="1">
      <formula>ISTEXT(F116)</formula>
    </cfRule>
    <cfRule type="expression" dxfId="1799" priority="2811">
      <formula>FIND("Conforter",I116)</formula>
    </cfRule>
  </conditionalFormatting>
  <conditionalFormatting sqref="G116:G123">
    <cfRule type="expression" dxfId="1798" priority="2807" stopIfTrue="1">
      <formula>ISTEXT(G116)</formula>
    </cfRule>
    <cfRule type="expression" dxfId="1797" priority="2808">
      <formula>FIND("Agir",I116)</formula>
    </cfRule>
    <cfRule type="expression" dxfId="1796" priority="2809">
      <formula>FIND("Réagir",I116)</formula>
    </cfRule>
  </conditionalFormatting>
  <conditionalFormatting sqref="G116:H123">
    <cfRule type="expression" dxfId="1795" priority="2805" stopIfTrue="1">
      <formula>ISTEXT(G116)</formula>
    </cfRule>
    <cfRule type="expression" dxfId="1794" priority="2806">
      <formula>FIND("Conforter",J116)</formula>
    </cfRule>
  </conditionalFormatting>
  <conditionalFormatting sqref="I118">
    <cfRule type="expression" dxfId="1793" priority="2801" stopIfTrue="1">
      <formula>ISTEXT(I118)</formula>
    </cfRule>
    <cfRule type="expression" dxfId="1792" priority="2802">
      <formula>FIND("Agir",J118)</formula>
    </cfRule>
    <cfRule type="expression" dxfId="1791" priority="2803">
      <formula>FIND("Réagir",J118)</formula>
    </cfRule>
  </conditionalFormatting>
  <conditionalFormatting sqref="G118:H118">
    <cfRule type="expression" dxfId="1790" priority="2799" stopIfTrue="1">
      <formula>ISTEXT(G118)</formula>
    </cfRule>
    <cfRule type="expression" dxfId="1789" priority="2800">
      <formula>FIND("Conforter",J118)</formula>
    </cfRule>
  </conditionalFormatting>
  <conditionalFormatting sqref="I119">
    <cfRule type="expression" dxfId="1788" priority="2796" stopIfTrue="1">
      <formula>ISTEXT(I119)</formula>
    </cfRule>
    <cfRule type="expression" dxfId="1787" priority="2797">
      <formula>FIND("Agir",J119)</formula>
    </cfRule>
    <cfRule type="expression" dxfId="1786" priority="2798">
      <formula>FIND("Réagir",J119)</formula>
    </cfRule>
  </conditionalFormatting>
  <conditionalFormatting sqref="G119:H119">
    <cfRule type="expression" dxfId="1785" priority="2794" stopIfTrue="1">
      <formula>ISTEXT(G119)</formula>
    </cfRule>
    <cfRule type="expression" dxfId="1784" priority="2795">
      <formula>FIND("Conforter",J119)</formula>
    </cfRule>
  </conditionalFormatting>
  <conditionalFormatting sqref="I120">
    <cfRule type="expression" dxfId="1783" priority="2791" stopIfTrue="1">
      <formula>ISTEXT(I120)</formula>
    </cfRule>
    <cfRule type="expression" dxfId="1782" priority="2792">
      <formula>FIND("Agir",J120)</formula>
    </cfRule>
    <cfRule type="expression" dxfId="1781" priority="2793">
      <formula>FIND("Réagir",J120)</formula>
    </cfRule>
  </conditionalFormatting>
  <conditionalFormatting sqref="G120:H120">
    <cfRule type="expression" dxfId="1780" priority="2789" stopIfTrue="1">
      <formula>ISTEXT(G120)</formula>
    </cfRule>
    <cfRule type="expression" dxfId="1779" priority="2790">
      <formula>FIND("Conforter",J120)</formula>
    </cfRule>
  </conditionalFormatting>
  <conditionalFormatting sqref="I121">
    <cfRule type="expression" dxfId="1778" priority="2786" stopIfTrue="1">
      <formula>ISTEXT(I121)</formula>
    </cfRule>
    <cfRule type="expression" dxfId="1777" priority="2787">
      <formula>FIND("Agir",J121)</formula>
    </cfRule>
    <cfRule type="expression" dxfId="1776" priority="2788">
      <formula>FIND("Réagir",J121)</formula>
    </cfRule>
  </conditionalFormatting>
  <conditionalFormatting sqref="G121:H121">
    <cfRule type="expression" dxfId="1775" priority="2784" stopIfTrue="1">
      <formula>ISTEXT(G121)</formula>
    </cfRule>
    <cfRule type="expression" dxfId="1774" priority="2785">
      <formula>FIND("Conforter",J121)</formula>
    </cfRule>
  </conditionalFormatting>
  <conditionalFormatting sqref="I122">
    <cfRule type="expression" dxfId="1773" priority="2781" stopIfTrue="1">
      <formula>ISTEXT(I122)</formula>
    </cfRule>
    <cfRule type="expression" dxfId="1772" priority="2782">
      <formula>FIND("Agir",J122)</formula>
    </cfRule>
    <cfRule type="expression" dxfId="1771" priority="2783">
      <formula>FIND("Réagir",J122)</formula>
    </cfRule>
  </conditionalFormatting>
  <conditionalFormatting sqref="G122:H122">
    <cfRule type="expression" dxfId="1770" priority="2779" stopIfTrue="1">
      <formula>ISTEXT(G122)</formula>
    </cfRule>
    <cfRule type="expression" dxfId="1769" priority="2780">
      <formula>FIND("Conforter",J122)</formula>
    </cfRule>
  </conditionalFormatting>
  <conditionalFormatting sqref="I123">
    <cfRule type="expression" dxfId="1768" priority="2776" stopIfTrue="1">
      <formula>ISTEXT(I123)</formula>
    </cfRule>
    <cfRule type="expression" dxfId="1767" priority="2777">
      <formula>FIND("Agir",J123)</formula>
    </cfRule>
    <cfRule type="expression" dxfId="1766" priority="2778">
      <formula>FIND("Réagir",J123)</formula>
    </cfRule>
  </conditionalFormatting>
  <conditionalFormatting sqref="G123:H123">
    <cfRule type="expression" dxfId="1765" priority="2774" stopIfTrue="1">
      <formula>ISTEXT(G123)</formula>
    </cfRule>
    <cfRule type="expression" dxfId="1764" priority="2775">
      <formula>FIND("Conforter",J123)</formula>
    </cfRule>
  </conditionalFormatting>
  <conditionalFormatting sqref="I117">
    <cfRule type="expression" dxfId="1763" priority="2771" stopIfTrue="1">
      <formula>ISTEXT(I117)</formula>
    </cfRule>
    <cfRule type="expression" dxfId="1762" priority="2772">
      <formula>FIND("Agir",J117)</formula>
    </cfRule>
    <cfRule type="expression" dxfId="1761" priority="2773">
      <formula>FIND("Réagir",J117)</formula>
    </cfRule>
  </conditionalFormatting>
  <conditionalFormatting sqref="D116:D123">
    <cfRule type="expression" dxfId="1760" priority="2761" stopIfTrue="1">
      <formula>ISTEXT(D116)</formula>
    </cfRule>
    <cfRule type="expression" dxfId="1759" priority="2762">
      <formula>FIND("Agir",E116)</formula>
    </cfRule>
    <cfRule type="expression" dxfId="1758" priority="2763">
      <formula>FIND("Réagir",E116)</formula>
    </cfRule>
  </conditionalFormatting>
  <conditionalFormatting sqref="D117:D123">
    <cfRule type="expression" dxfId="1757" priority="2759" stopIfTrue="1">
      <formula>ISTEXT(D117)</formula>
    </cfRule>
    <cfRule type="expression" dxfId="1756" priority="2760">
      <formula>FIND("Conforter",F117)</formula>
    </cfRule>
  </conditionalFormatting>
  <conditionalFormatting sqref="D116">
    <cfRule type="expression" dxfId="1755" priority="2757" stopIfTrue="1">
      <formula>ISTEXT(D116)</formula>
    </cfRule>
    <cfRule type="expression" dxfId="1754" priority="2758">
      <formula>FIND("Conforter",F116)</formula>
    </cfRule>
  </conditionalFormatting>
  <conditionalFormatting sqref="D118">
    <cfRule type="expression" dxfId="1753" priority="2755" stopIfTrue="1">
      <formula>ISTEXT(D118)</formula>
    </cfRule>
    <cfRule type="expression" dxfId="1752" priority="2756">
      <formula>FIND("Conforter",F118)</formula>
    </cfRule>
  </conditionalFormatting>
  <conditionalFormatting sqref="D119">
    <cfRule type="expression" dxfId="1751" priority="2753" stopIfTrue="1">
      <formula>ISTEXT(D119)</formula>
    </cfRule>
    <cfRule type="expression" dxfId="1750" priority="2754">
      <formula>FIND("Conforter",F119)</formula>
    </cfRule>
  </conditionalFormatting>
  <conditionalFormatting sqref="D120">
    <cfRule type="expression" dxfId="1749" priority="2751" stopIfTrue="1">
      <formula>ISTEXT(D120)</formula>
    </cfRule>
    <cfRule type="expression" dxfId="1748" priority="2752">
      <formula>FIND("Conforter",F120)</formula>
    </cfRule>
  </conditionalFormatting>
  <conditionalFormatting sqref="D121">
    <cfRule type="expression" dxfId="1747" priority="2749" stopIfTrue="1">
      <formula>ISTEXT(D121)</formula>
    </cfRule>
    <cfRule type="expression" dxfId="1746" priority="2750">
      <formula>FIND("Conforter",F121)</formula>
    </cfRule>
  </conditionalFormatting>
  <conditionalFormatting sqref="D122">
    <cfRule type="expression" dxfId="1745" priority="2747" stopIfTrue="1">
      <formula>ISTEXT(D122)</formula>
    </cfRule>
    <cfRule type="expression" dxfId="1744" priority="2748">
      <formula>FIND("Conforter",F122)</formula>
    </cfRule>
  </conditionalFormatting>
  <conditionalFormatting sqref="D123">
    <cfRule type="expression" dxfId="1743" priority="2745" stopIfTrue="1">
      <formula>ISTEXT(D123)</formula>
    </cfRule>
    <cfRule type="expression" dxfId="1742" priority="2746">
      <formula>FIND("Conforter",F123)</formula>
    </cfRule>
  </conditionalFormatting>
  <conditionalFormatting sqref="H116:H123">
    <cfRule type="expression" dxfId="1741" priority="2742" stopIfTrue="1">
      <formula>ISTEXT(H116)</formula>
    </cfRule>
    <cfRule type="expression" dxfId="1740" priority="2743">
      <formula>FIND("Agir",J116)</formula>
    </cfRule>
    <cfRule type="expression" dxfId="1739" priority="2744">
      <formula>FIND("Réagir",J116)</formula>
    </cfRule>
  </conditionalFormatting>
  <conditionalFormatting sqref="H116">
    <cfRule type="expression" dxfId="1738" priority="2734" stopIfTrue="1">
      <formula>ISTEXT(H116)</formula>
    </cfRule>
    <cfRule type="expression" dxfId="1737" priority="2735">
      <formula>FIND("Conforter",J116)</formula>
    </cfRule>
  </conditionalFormatting>
  <conditionalFormatting sqref="BB116:BB123">
    <cfRule type="expression" dxfId="1736" priority="2731" stopIfTrue="1">
      <formula>ISTEXT(BB116)</formula>
    </cfRule>
    <cfRule type="expression" dxfId="1735" priority="2732">
      <formula>FIND("Agir",BG116)</formula>
    </cfRule>
    <cfRule type="expression" dxfId="1734" priority="2733">
      <formula>FIND("Réagir",BG116)</formula>
    </cfRule>
  </conditionalFormatting>
  <conditionalFormatting sqref="BB118">
    <cfRule type="expression" dxfId="1733" priority="2728" stopIfTrue="1">
      <formula>ISTEXT(BB118)</formula>
    </cfRule>
    <cfRule type="expression" dxfId="1732" priority="2729">
      <formula>FIND("Agir",BG118)</formula>
    </cfRule>
    <cfRule type="expression" dxfId="1731" priority="2730">
      <formula>FIND("Réagir",BG118)</formula>
    </cfRule>
  </conditionalFormatting>
  <conditionalFormatting sqref="BB119">
    <cfRule type="expression" dxfId="1730" priority="2725" stopIfTrue="1">
      <formula>ISTEXT(BB119)</formula>
    </cfRule>
    <cfRule type="expression" dxfId="1729" priority="2726">
      <formula>FIND("Agir",BG119)</formula>
    </cfRule>
    <cfRule type="expression" dxfId="1728" priority="2727">
      <formula>FIND("Réagir",BG119)</formula>
    </cfRule>
  </conditionalFormatting>
  <conditionalFormatting sqref="BB120">
    <cfRule type="expression" dxfId="1727" priority="2722" stopIfTrue="1">
      <formula>ISTEXT(BB120)</formula>
    </cfRule>
    <cfRule type="expression" dxfId="1726" priority="2723">
      <formula>FIND("Agir",BG120)</formula>
    </cfRule>
    <cfRule type="expression" dxfId="1725" priority="2724">
      <formula>FIND("Réagir",BG120)</formula>
    </cfRule>
  </conditionalFormatting>
  <conditionalFormatting sqref="BB121">
    <cfRule type="expression" dxfId="1724" priority="2719" stopIfTrue="1">
      <formula>ISTEXT(BB121)</formula>
    </cfRule>
    <cfRule type="expression" dxfId="1723" priority="2720">
      <formula>FIND("Agir",BG121)</formula>
    </cfRule>
    <cfRule type="expression" dxfId="1722" priority="2721">
      <formula>FIND("Réagir",BG121)</formula>
    </cfRule>
  </conditionalFormatting>
  <conditionalFormatting sqref="BB122">
    <cfRule type="expression" dxfId="1721" priority="2716" stopIfTrue="1">
      <formula>ISTEXT(BB122)</formula>
    </cfRule>
    <cfRule type="expression" dxfId="1720" priority="2717">
      <formula>FIND("Agir",BG122)</formula>
    </cfRule>
    <cfRule type="expression" dxfId="1719" priority="2718">
      <formula>FIND("Réagir",BG122)</formula>
    </cfRule>
  </conditionalFormatting>
  <conditionalFormatting sqref="BB123">
    <cfRule type="expression" dxfId="1718" priority="2713" stopIfTrue="1">
      <formula>ISTEXT(BB123)</formula>
    </cfRule>
    <cfRule type="expression" dxfId="1717" priority="2714">
      <formula>FIND("Agir",BG123)</formula>
    </cfRule>
    <cfRule type="expression" dxfId="1716" priority="2715">
      <formula>FIND("Réagir",BG123)</formula>
    </cfRule>
  </conditionalFormatting>
  <conditionalFormatting sqref="BB117">
    <cfRule type="expression" dxfId="1715" priority="2710" stopIfTrue="1">
      <formula>ISTEXT(BB117)</formula>
    </cfRule>
    <cfRule type="expression" dxfId="1714" priority="2711">
      <formula>FIND("Agir",BG117)</formula>
    </cfRule>
    <cfRule type="expression" dxfId="1713" priority="2712">
      <formula>FIND("Réagir",BG117)</formula>
    </cfRule>
  </conditionalFormatting>
  <conditionalFormatting sqref="AA116:AA123">
    <cfRule type="expression" dxfId="1712" priority="2707" stopIfTrue="1">
      <formula>ISTEXT(AA116)</formula>
    </cfRule>
    <cfRule type="expression" dxfId="1711" priority="2708">
      <formula>FIND("Agir",BG116)</formula>
    </cfRule>
    <cfRule type="expression" dxfId="1710" priority="2709">
      <formula>FIND("Réagir",BG116)</formula>
    </cfRule>
  </conditionalFormatting>
  <conditionalFormatting sqref="I124">
    <cfRule type="expression" dxfId="1709" priority="2689" stopIfTrue="1">
      <formula>ISTEXT(I124)</formula>
    </cfRule>
    <cfRule type="expression" dxfId="1708" priority="2690">
      <formula>FIND("Agir",J124)</formula>
    </cfRule>
    <cfRule type="expression" dxfId="1707" priority="2691">
      <formula>FIND("Réagir",J124)</formula>
    </cfRule>
  </conditionalFormatting>
  <conditionalFormatting sqref="F124">
    <cfRule type="expression" dxfId="1706" priority="2684" stopIfTrue="1">
      <formula>ISTEXT(F124)</formula>
    </cfRule>
    <cfRule type="expression" dxfId="1705" priority="2685">
      <formula>FIND("Conforter",I124)</formula>
    </cfRule>
  </conditionalFormatting>
  <conditionalFormatting sqref="G124">
    <cfRule type="expression" dxfId="1704" priority="2681" stopIfTrue="1">
      <formula>ISTEXT(G124)</formula>
    </cfRule>
    <cfRule type="expression" dxfId="1703" priority="2682">
      <formula>FIND("Agir",I124)</formula>
    </cfRule>
    <cfRule type="expression" dxfId="1702" priority="2683">
      <formula>FIND("Réagir",I124)</formula>
    </cfRule>
  </conditionalFormatting>
  <conditionalFormatting sqref="G124:H124">
    <cfRule type="expression" dxfId="1701" priority="2679" stopIfTrue="1">
      <formula>ISTEXT(G124)</formula>
    </cfRule>
    <cfRule type="expression" dxfId="1700" priority="2680">
      <formula>FIND("Conforter",J124)</formula>
    </cfRule>
  </conditionalFormatting>
  <conditionalFormatting sqref="I124">
    <cfRule type="expression" dxfId="1699" priority="2675" stopIfTrue="1">
      <formula>ISTEXT(I124)</formula>
    </cfRule>
    <cfRule type="expression" dxfId="1698" priority="2676">
      <formula>FIND("Agir",J124)</formula>
    </cfRule>
    <cfRule type="expression" dxfId="1697" priority="2677">
      <formula>FIND("Réagir",J124)</formula>
    </cfRule>
  </conditionalFormatting>
  <conditionalFormatting sqref="G124:H124">
    <cfRule type="expression" dxfId="1696" priority="2673" stopIfTrue="1">
      <formula>ISTEXT(G124)</formula>
    </cfRule>
    <cfRule type="expression" dxfId="1695" priority="2674">
      <formula>FIND("Conforter",J124)</formula>
    </cfRule>
  </conditionalFormatting>
  <conditionalFormatting sqref="D124">
    <cfRule type="expression" dxfId="1694" priority="2663" stopIfTrue="1">
      <formula>ISTEXT(D124)</formula>
    </cfRule>
    <cfRule type="expression" dxfId="1693" priority="2664">
      <formula>FIND("Agir",E124)</formula>
    </cfRule>
    <cfRule type="expression" dxfId="1692" priority="2665">
      <formula>FIND("Réagir",E124)</formula>
    </cfRule>
  </conditionalFormatting>
  <conditionalFormatting sqref="D124">
    <cfRule type="expression" dxfId="1691" priority="2661" stopIfTrue="1">
      <formula>ISTEXT(D124)</formula>
    </cfRule>
    <cfRule type="expression" dxfId="1690" priority="2662">
      <formula>FIND("Conforter",F124)</formula>
    </cfRule>
  </conditionalFormatting>
  <conditionalFormatting sqref="D124">
    <cfRule type="expression" dxfId="1689" priority="2659" stopIfTrue="1">
      <formula>ISTEXT(D124)</formula>
    </cfRule>
    <cfRule type="expression" dxfId="1688" priority="2660">
      <formula>FIND("Conforter",F124)</formula>
    </cfRule>
  </conditionalFormatting>
  <conditionalFormatting sqref="H124">
    <cfRule type="expression" dxfId="1687" priority="2656" stopIfTrue="1">
      <formula>ISTEXT(H124)</formula>
    </cfRule>
    <cfRule type="expression" dxfId="1686" priority="2657">
      <formula>FIND("Agir",J124)</formula>
    </cfRule>
    <cfRule type="expression" dxfId="1685" priority="2658">
      <formula>FIND("Réagir",J124)</formula>
    </cfRule>
  </conditionalFormatting>
  <conditionalFormatting sqref="BB124">
    <cfRule type="expression" dxfId="1684" priority="2647" stopIfTrue="1">
      <formula>ISTEXT(BB124)</formula>
    </cfRule>
    <cfRule type="expression" dxfId="1683" priority="2648">
      <formula>FIND("Agir",BG124)</formula>
    </cfRule>
    <cfRule type="expression" dxfId="1682" priority="2649">
      <formula>FIND("Réagir",BG124)</formula>
    </cfRule>
  </conditionalFormatting>
  <conditionalFormatting sqref="BB124">
    <cfRule type="expression" dxfId="1681" priority="2644" stopIfTrue="1">
      <formula>ISTEXT(BB124)</formula>
    </cfRule>
    <cfRule type="expression" dxfId="1680" priority="2645">
      <formula>FIND("Agir",BG124)</formula>
    </cfRule>
    <cfRule type="expression" dxfId="1679" priority="2646">
      <formula>FIND("Réagir",BG124)</formula>
    </cfRule>
  </conditionalFormatting>
  <conditionalFormatting sqref="AA124">
    <cfRule type="expression" dxfId="1678" priority="2641" stopIfTrue="1">
      <formula>ISTEXT(AA124)</formula>
    </cfRule>
    <cfRule type="expression" dxfId="1677" priority="2642">
      <formula>FIND("Agir",BG124)</formula>
    </cfRule>
    <cfRule type="expression" dxfId="1676" priority="2643">
      <formula>FIND("Réagir",BG124)</formula>
    </cfRule>
  </conditionalFormatting>
  <conditionalFormatting sqref="I126 I128:I132 I134:I143 I145:I156 I158:I169 I195:I196 I192:I193 I188:I190 I183:I185 I181 I171:I175 I177:I179">
    <cfRule type="expression" dxfId="1675" priority="2623" stopIfTrue="1">
      <formula>ISTEXT(I126)</formula>
    </cfRule>
    <cfRule type="expression" dxfId="1674" priority="2624">
      <formula>FIND("Agir",J126)</formula>
    </cfRule>
    <cfRule type="expression" dxfId="1673" priority="2625">
      <formula>FIND("Réagir",J126)</formula>
    </cfRule>
  </conditionalFormatting>
  <conditionalFormatting sqref="F126 F128:F132 F134:F143 F145:F156 F158:F169 F195:F196 F192:F193 F188:F190 F183:F185 F181 F171:F175 F177:F179">
    <cfRule type="expression" dxfId="1672" priority="2618" stopIfTrue="1">
      <formula>ISTEXT(F126)</formula>
    </cfRule>
    <cfRule type="expression" dxfId="1671" priority="2619">
      <formula>FIND("Conforter",I126)</formula>
    </cfRule>
  </conditionalFormatting>
  <conditionalFormatting sqref="G126 G128:G132 G134:G143 G145:G156 G158:G169 G195:G196 G192:G193 G188:G190 G183:G185 G181 G171:G175 G177:G179">
    <cfRule type="expression" dxfId="1670" priority="2615" stopIfTrue="1">
      <formula>ISTEXT(G126)</formula>
    </cfRule>
    <cfRule type="expression" dxfId="1669" priority="2616">
      <formula>FIND("Agir",I126)</formula>
    </cfRule>
    <cfRule type="expression" dxfId="1668" priority="2617">
      <formula>FIND("Réagir",I126)</formula>
    </cfRule>
  </conditionalFormatting>
  <conditionalFormatting sqref="G126:H126 G128:H132 G134:H143 G145:H156 G158:H169 G195:H196 G192:H193 G188:H190 G183:H185 G181:H181 G171:H175 G177:H179">
    <cfRule type="expression" dxfId="1667" priority="2613" stopIfTrue="1">
      <formula>ISTEXT(G126)</formula>
    </cfRule>
    <cfRule type="expression" dxfId="1666" priority="2614">
      <formula>FIND("Conforter",J126)</formula>
    </cfRule>
  </conditionalFormatting>
  <conditionalFormatting sqref="I126 I128:I132 I134:I143 I145:I156 I158:I169 I195:I196 I192:I193 I188:I190 I183:I185 I181 I171:I175 I177:I179">
    <cfRule type="expression" dxfId="1665" priority="2609" stopIfTrue="1">
      <formula>ISTEXT(I126)</formula>
    </cfRule>
    <cfRule type="expression" dxfId="1664" priority="2610">
      <formula>FIND("Agir",J126)</formula>
    </cfRule>
    <cfRule type="expression" dxfId="1663" priority="2611">
      <formula>FIND("Réagir",J126)</formula>
    </cfRule>
  </conditionalFormatting>
  <conditionalFormatting sqref="G126:H126 G128:H132 G134:H143 G145:H156 G158:H169 G195:H196 G192:H193 G188:H190 G183:H185 G181:H181 G171:H175 G177:H179">
    <cfRule type="expression" dxfId="1662" priority="2607" stopIfTrue="1">
      <formula>ISTEXT(G126)</formula>
    </cfRule>
    <cfRule type="expression" dxfId="1661" priority="2608">
      <formula>FIND("Conforter",J126)</formula>
    </cfRule>
  </conditionalFormatting>
  <conditionalFormatting sqref="D126 D128:D132 D134:D143 D145:D156 D158:D169 D195:D196 D192:D193 D188:D190 D183:D185 D181 D171:D175 D177:D179">
    <cfRule type="expression" dxfId="1660" priority="2597" stopIfTrue="1">
      <formula>ISTEXT(D126)</formula>
    </cfRule>
    <cfRule type="expression" dxfId="1659" priority="2598">
      <formula>FIND("Agir",E126)</formula>
    </cfRule>
    <cfRule type="expression" dxfId="1658" priority="2599">
      <formula>FIND("Réagir",E126)</formula>
    </cfRule>
  </conditionalFormatting>
  <conditionalFormatting sqref="D126 D128:D132 D134:D143 D145:D156 D158:D169 D195:D196 D192:D193 D188:D190 D183:D185 D181 D171:D175 D177:D179">
    <cfRule type="expression" dxfId="1657" priority="2595" stopIfTrue="1">
      <formula>ISTEXT(D126)</formula>
    </cfRule>
    <cfRule type="expression" dxfId="1656" priority="2596">
      <formula>FIND("Conforter",F126)</formula>
    </cfRule>
  </conditionalFormatting>
  <conditionalFormatting sqref="D126 D128:D132 D134:D143 D145:D156 D158:D169 D195:D196 D192:D193 D188:D190 D183:D185 D181 D171:D175 D177:D179">
    <cfRule type="expression" dxfId="1655" priority="2593" stopIfTrue="1">
      <formula>ISTEXT(D126)</formula>
    </cfRule>
    <cfRule type="expression" dxfId="1654" priority="2594">
      <formula>FIND("Conforter",F126)</formula>
    </cfRule>
  </conditionalFormatting>
  <conditionalFormatting sqref="H126 H128:H132 H134:H143 H145:H156 H158:H169 H195:H196 H192:H193 H188:H190 H183:H185 H181 H171:H175 H177:H179">
    <cfRule type="expression" dxfId="1653" priority="2590" stopIfTrue="1">
      <formula>ISTEXT(H126)</formula>
    </cfRule>
    <cfRule type="expression" dxfId="1652" priority="2591">
      <formula>FIND("Agir",J126)</formula>
    </cfRule>
    <cfRule type="expression" dxfId="1651" priority="2592">
      <formula>FIND("Réagir",J126)</formula>
    </cfRule>
  </conditionalFormatting>
  <conditionalFormatting sqref="BB126 BB128:BB132 BB134:BB143 BB145:BB156 BB158:BB169 BB195:BB196 BB192:BB193 BB188:BB190 BB183:BB185 BB181 BB171:BB175 BB177:BB179">
    <cfRule type="expression" dxfId="1650" priority="2581" stopIfTrue="1">
      <formula>ISTEXT(BB126)</formula>
    </cfRule>
    <cfRule type="expression" dxfId="1649" priority="2582">
      <formula>FIND("Agir",BG126)</formula>
    </cfRule>
    <cfRule type="expression" dxfId="1648" priority="2583">
      <formula>FIND("Réagir",BG126)</formula>
    </cfRule>
  </conditionalFormatting>
  <conditionalFormatting sqref="BB126 BB128:BB132 BB134:BB143 BB145:BB156 BB158:BB169 BB195:BB196 BB192:BB193 BB188:BB190 BB183:BB185 BB181 BB171:BB175 BB177:BB179">
    <cfRule type="expression" dxfId="1647" priority="2578" stopIfTrue="1">
      <formula>ISTEXT(BB126)</formula>
    </cfRule>
    <cfRule type="expression" dxfId="1646" priority="2579">
      <formula>FIND("Agir",BG126)</formula>
    </cfRule>
    <cfRule type="expression" dxfId="1645" priority="2580">
      <formula>FIND("Réagir",BG126)</formula>
    </cfRule>
  </conditionalFormatting>
  <conditionalFormatting sqref="AA126">
    <cfRule type="expression" dxfId="1644" priority="2575" stopIfTrue="1">
      <formula>ISTEXT(AA126)</formula>
    </cfRule>
    <cfRule type="expression" dxfId="1643" priority="2576">
      <formula>FIND("Agir",BG126)</formula>
    </cfRule>
    <cfRule type="expression" dxfId="1642" priority="2577">
      <formula>FIND("Réagir",BG126)</formula>
    </cfRule>
  </conditionalFormatting>
  <conditionalFormatting sqref="I122">
    <cfRule type="expression" dxfId="1641" priority="2557" stopIfTrue="1">
      <formula>ISTEXT(I122)</formula>
    </cfRule>
    <cfRule type="expression" dxfId="1640" priority="2558">
      <formula>FIND("Agir",J122)</formula>
    </cfRule>
    <cfRule type="expression" dxfId="1639" priority="2559">
      <formula>FIND("Réagir",J122)</formula>
    </cfRule>
  </conditionalFormatting>
  <conditionalFormatting sqref="G122:H122">
    <cfRule type="expression" dxfId="1638" priority="2555" stopIfTrue="1">
      <formula>ISTEXT(G122)</formula>
    </cfRule>
    <cfRule type="expression" dxfId="1637" priority="2556">
      <formula>FIND("Conforter",J122)</formula>
    </cfRule>
  </conditionalFormatting>
  <conditionalFormatting sqref="D122">
    <cfRule type="expression" dxfId="1636" priority="2553" stopIfTrue="1">
      <formula>ISTEXT(D122)</formula>
    </cfRule>
    <cfRule type="expression" dxfId="1635" priority="2554">
      <formula>FIND("Conforter",F122)</formula>
    </cfRule>
  </conditionalFormatting>
  <conditionalFormatting sqref="BB122">
    <cfRule type="expression" dxfId="1634" priority="2550" stopIfTrue="1">
      <formula>ISTEXT(BB122)</formula>
    </cfRule>
    <cfRule type="expression" dxfId="1633" priority="2551">
      <formula>FIND("Agir",BG122)</formula>
    </cfRule>
    <cfRule type="expression" dxfId="1632" priority="2552">
      <formula>FIND("Réagir",BG122)</formula>
    </cfRule>
  </conditionalFormatting>
  <conditionalFormatting sqref="I123">
    <cfRule type="expression" dxfId="1631" priority="2547" stopIfTrue="1">
      <formula>ISTEXT(I123)</formula>
    </cfRule>
    <cfRule type="expression" dxfId="1630" priority="2548">
      <formula>FIND("Agir",J123)</formula>
    </cfRule>
    <cfRule type="expression" dxfId="1629" priority="2549">
      <formula>FIND("Réagir",J123)</formula>
    </cfRule>
  </conditionalFormatting>
  <conditionalFormatting sqref="G123:H123">
    <cfRule type="expression" dxfId="1628" priority="2545" stopIfTrue="1">
      <formula>ISTEXT(G123)</formula>
    </cfRule>
    <cfRule type="expression" dxfId="1627" priority="2546">
      <formula>FIND("Conforter",J123)</formula>
    </cfRule>
  </conditionalFormatting>
  <conditionalFormatting sqref="D123">
    <cfRule type="expression" dxfId="1626" priority="2543" stopIfTrue="1">
      <formula>ISTEXT(D123)</formula>
    </cfRule>
    <cfRule type="expression" dxfId="1625" priority="2544">
      <formula>FIND("Conforter",F123)</formula>
    </cfRule>
  </conditionalFormatting>
  <conditionalFormatting sqref="BB123">
    <cfRule type="expression" dxfId="1624" priority="2540" stopIfTrue="1">
      <formula>ISTEXT(BB123)</formula>
    </cfRule>
    <cfRule type="expression" dxfId="1623" priority="2541">
      <formula>FIND("Agir",BG123)</formula>
    </cfRule>
    <cfRule type="expression" dxfId="1622" priority="2542">
      <formula>FIND("Réagir",BG123)</formula>
    </cfRule>
  </conditionalFormatting>
  <conditionalFormatting sqref="I125">
    <cfRule type="expression" dxfId="1621" priority="2537" stopIfTrue="1">
      <formula>ISTEXT(I125)</formula>
    </cfRule>
    <cfRule type="expression" dxfId="1620" priority="2538">
      <formula>FIND("Agir",J125)</formula>
    </cfRule>
    <cfRule type="expression" dxfId="1619" priority="2539">
      <formula>FIND("Réagir",J125)</formula>
    </cfRule>
  </conditionalFormatting>
  <conditionalFormatting sqref="F125">
    <cfRule type="expression" dxfId="1618" priority="2532" stopIfTrue="1">
      <formula>ISTEXT(F125)</formula>
    </cfRule>
    <cfRule type="expression" dxfId="1617" priority="2533">
      <formula>FIND("Conforter",I125)</formula>
    </cfRule>
  </conditionalFormatting>
  <conditionalFormatting sqref="G125">
    <cfRule type="expression" dxfId="1616" priority="2529" stopIfTrue="1">
      <formula>ISTEXT(G125)</formula>
    </cfRule>
    <cfRule type="expression" dxfId="1615" priority="2530">
      <formula>FIND("Agir",I125)</formula>
    </cfRule>
    <cfRule type="expression" dxfId="1614" priority="2531">
      <formula>FIND("Réagir",I125)</formula>
    </cfRule>
  </conditionalFormatting>
  <conditionalFormatting sqref="G125:H125">
    <cfRule type="expression" dxfId="1613" priority="2527" stopIfTrue="1">
      <formula>ISTEXT(G125)</formula>
    </cfRule>
    <cfRule type="expression" dxfId="1612" priority="2528">
      <formula>FIND("Conforter",J125)</formula>
    </cfRule>
  </conditionalFormatting>
  <conditionalFormatting sqref="I125">
    <cfRule type="expression" dxfId="1611" priority="2523" stopIfTrue="1">
      <formula>ISTEXT(I125)</formula>
    </cfRule>
    <cfRule type="expression" dxfId="1610" priority="2524">
      <formula>FIND("Agir",J125)</formula>
    </cfRule>
    <cfRule type="expression" dxfId="1609" priority="2525">
      <formula>FIND("Réagir",J125)</formula>
    </cfRule>
  </conditionalFormatting>
  <conditionalFormatting sqref="G125:H125">
    <cfRule type="expression" dxfId="1608" priority="2521" stopIfTrue="1">
      <formula>ISTEXT(G125)</formula>
    </cfRule>
    <cfRule type="expression" dxfId="1607" priority="2522">
      <formula>FIND("Conforter",J125)</formula>
    </cfRule>
  </conditionalFormatting>
  <conditionalFormatting sqref="D125">
    <cfRule type="expression" dxfId="1606" priority="2511" stopIfTrue="1">
      <formula>ISTEXT(D125)</formula>
    </cfRule>
    <cfRule type="expression" dxfId="1605" priority="2512">
      <formula>FIND("Agir",E125)</formula>
    </cfRule>
    <cfRule type="expression" dxfId="1604" priority="2513">
      <formula>FIND("Réagir",E125)</formula>
    </cfRule>
  </conditionalFormatting>
  <conditionalFormatting sqref="D125">
    <cfRule type="expression" dxfId="1603" priority="2509" stopIfTrue="1">
      <formula>ISTEXT(D125)</formula>
    </cfRule>
    <cfRule type="expression" dxfId="1602" priority="2510">
      <formula>FIND("Conforter",F125)</formula>
    </cfRule>
  </conditionalFormatting>
  <conditionalFormatting sqref="D125">
    <cfRule type="expression" dxfId="1601" priority="2507" stopIfTrue="1">
      <formula>ISTEXT(D125)</formula>
    </cfRule>
    <cfRule type="expression" dxfId="1600" priority="2508">
      <formula>FIND("Conforter",F125)</formula>
    </cfRule>
  </conditionalFormatting>
  <conditionalFormatting sqref="H125">
    <cfRule type="expression" dxfId="1599" priority="2504" stopIfTrue="1">
      <formula>ISTEXT(H125)</formula>
    </cfRule>
    <cfRule type="expression" dxfId="1598" priority="2505">
      <formula>FIND("Agir",J125)</formula>
    </cfRule>
    <cfRule type="expression" dxfId="1597" priority="2506">
      <formula>FIND("Réagir",J125)</formula>
    </cfRule>
  </conditionalFormatting>
  <conditionalFormatting sqref="BB125">
    <cfRule type="expression" dxfId="1596" priority="2495" stopIfTrue="1">
      <formula>ISTEXT(BB125)</formula>
    </cfRule>
    <cfRule type="expression" dxfId="1595" priority="2496">
      <formula>FIND("Agir",BG125)</formula>
    </cfRule>
    <cfRule type="expression" dxfId="1594" priority="2497">
      <formula>FIND("Réagir",BG125)</formula>
    </cfRule>
  </conditionalFormatting>
  <conditionalFormatting sqref="BB125">
    <cfRule type="expression" dxfId="1593" priority="2492" stopIfTrue="1">
      <formula>ISTEXT(BB125)</formula>
    </cfRule>
    <cfRule type="expression" dxfId="1592" priority="2493">
      <formula>FIND("Agir",BG125)</formula>
    </cfRule>
    <cfRule type="expression" dxfId="1591" priority="2494">
      <formula>FIND("Réagir",BG125)</formula>
    </cfRule>
  </conditionalFormatting>
  <conditionalFormatting sqref="AA125">
    <cfRule type="expression" dxfId="1590" priority="2489" stopIfTrue="1">
      <formula>ISTEXT(AA125)</formula>
    </cfRule>
    <cfRule type="expression" dxfId="1589" priority="2490">
      <formula>FIND("Agir",BG125)</formula>
    </cfRule>
    <cfRule type="expression" dxfId="1588" priority="2491">
      <formula>FIND("Réagir",BG125)</formula>
    </cfRule>
  </conditionalFormatting>
  <conditionalFormatting sqref="I116">
    <cfRule type="expression" dxfId="1587" priority="2471" stopIfTrue="1">
      <formula>ISTEXT(I116)</formula>
    </cfRule>
    <cfRule type="expression" dxfId="1586" priority="2472">
      <formula>FIND("Agir",J116)</formula>
    </cfRule>
    <cfRule type="expression" dxfId="1585" priority="2473">
      <formula>FIND("Réagir",J116)</formula>
    </cfRule>
  </conditionalFormatting>
  <conditionalFormatting sqref="F116">
    <cfRule type="expression" dxfId="1584" priority="2466" stopIfTrue="1">
      <formula>ISTEXT(F116)</formula>
    </cfRule>
    <cfRule type="expression" dxfId="1583" priority="2467">
      <formula>FIND("Conforter",I116)</formula>
    </cfRule>
  </conditionalFormatting>
  <conditionalFormatting sqref="G116">
    <cfRule type="expression" dxfId="1582" priority="2463" stopIfTrue="1">
      <formula>ISTEXT(G116)</formula>
    </cfRule>
    <cfRule type="expression" dxfId="1581" priority="2464">
      <formula>FIND("Agir",I116)</formula>
    </cfRule>
    <cfRule type="expression" dxfId="1580" priority="2465">
      <formula>FIND("Réagir",I116)</formula>
    </cfRule>
  </conditionalFormatting>
  <conditionalFormatting sqref="G116:H116">
    <cfRule type="expression" dxfId="1579" priority="2461" stopIfTrue="1">
      <formula>ISTEXT(G116)</formula>
    </cfRule>
    <cfRule type="expression" dxfId="1578" priority="2462">
      <formula>FIND("Conforter",J116)</formula>
    </cfRule>
  </conditionalFormatting>
  <conditionalFormatting sqref="I116">
    <cfRule type="expression" dxfId="1577" priority="2457" stopIfTrue="1">
      <formula>ISTEXT(I116)</formula>
    </cfRule>
    <cfRule type="expression" dxfId="1576" priority="2458">
      <formula>FIND("Agir",J116)</formula>
    </cfRule>
    <cfRule type="expression" dxfId="1575" priority="2459">
      <formula>FIND("Réagir",J116)</formula>
    </cfRule>
  </conditionalFormatting>
  <conditionalFormatting sqref="G116:H116">
    <cfRule type="expression" dxfId="1574" priority="2455" stopIfTrue="1">
      <formula>ISTEXT(G116)</formula>
    </cfRule>
    <cfRule type="expression" dxfId="1573" priority="2456">
      <formula>FIND("Conforter",J116)</formula>
    </cfRule>
  </conditionalFormatting>
  <conditionalFormatting sqref="D116">
    <cfRule type="expression" dxfId="1572" priority="2445" stopIfTrue="1">
      <formula>ISTEXT(D116)</formula>
    </cfRule>
    <cfRule type="expression" dxfId="1571" priority="2446">
      <formula>FIND("Agir",E116)</formula>
    </cfRule>
    <cfRule type="expression" dxfId="1570" priority="2447">
      <formula>FIND("Réagir",E116)</formula>
    </cfRule>
  </conditionalFormatting>
  <conditionalFormatting sqref="D116">
    <cfRule type="expression" dxfId="1569" priority="2443" stopIfTrue="1">
      <formula>ISTEXT(D116)</formula>
    </cfRule>
    <cfRule type="expression" dxfId="1568" priority="2444">
      <formula>FIND("Conforter",F116)</formula>
    </cfRule>
  </conditionalFormatting>
  <conditionalFormatting sqref="D116">
    <cfRule type="expression" dxfId="1567" priority="2441" stopIfTrue="1">
      <formula>ISTEXT(D116)</formula>
    </cfRule>
    <cfRule type="expression" dxfId="1566" priority="2442">
      <formula>FIND("Conforter",F116)</formula>
    </cfRule>
  </conditionalFormatting>
  <conditionalFormatting sqref="H116">
    <cfRule type="expression" dxfId="1565" priority="2438" stopIfTrue="1">
      <formula>ISTEXT(H116)</formula>
    </cfRule>
    <cfRule type="expression" dxfId="1564" priority="2439">
      <formula>FIND("Agir",J116)</formula>
    </cfRule>
    <cfRule type="expression" dxfId="1563" priority="2440">
      <formula>FIND("Réagir",J116)</formula>
    </cfRule>
  </conditionalFormatting>
  <conditionalFormatting sqref="BB116">
    <cfRule type="expression" dxfId="1562" priority="2429" stopIfTrue="1">
      <formula>ISTEXT(BB116)</formula>
    </cfRule>
    <cfRule type="expression" dxfId="1561" priority="2430">
      <formula>FIND("Agir",BG116)</formula>
    </cfRule>
    <cfRule type="expression" dxfId="1560" priority="2431">
      <formula>FIND("Réagir",BG116)</formula>
    </cfRule>
  </conditionalFormatting>
  <conditionalFormatting sqref="BB116">
    <cfRule type="expression" dxfId="1559" priority="2426" stopIfTrue="1">
      <formula>ISTEXT(BB116)</formula>
    </cfRule>
    <cfRule type="expression" dxfId="1558" priority="2427">
      <formula>FIND("Agir",BG116)</formula>
    </cfRule>
    <cfRule type="expression" dxfId="1557" priority="2428">
      <formula>FIND("Réagir",BG116)</formula>
    </cfRule>
  </conditionalFormatting>
  <conditionalFormatting sqref="AA116">
    <cfRule type="expression" dxfId="1556" priority="2423" stopIfTrue="1">
      <formula>ISTEXT(AA116)</formula>
    </cfRule>
    <cfRule type="expression" dxfId="1555" priority="2424">
      <formula>FIND("Agir",BG116)</formula>
    </cfRule>
    <cfRule type="expression" dxfId="1554" priority="2425">
      <formula>FIND("Réagir",BG116)</formula>
    </cfRule>
  </conditionalFormatting>
  <conditionalFormatting sqref="I120">
    <cfRule type="expression" dxfId="1553" priority="2405" stopIfTrue="1">
      <formula>ISTEXT(I120)</formula>
    </cfRule>
    <cfRule type="expression" dxfId="1552" priority="2406">
      <formula>FIND("Agir",J120)</formula>
    </cfRule>
    <cfRule type="expression" dxfId="1551" priority="2407">
      <formula>FIND("Réagir",J120)</formula>
    </cfRule>
  </conditionalFormatting>
  <conditionalFormatting sqref="G120:H120">
    <cfRule type="expression" dxfId="1550" priority="2403" stopIfTrue="1">
      <formula>ISTEXT(G120)</formula>
    </cfRule>
    <cfRule type="expression" dxfId="1549" priority="2404">
      <formula>FIND("Conforter",J120)</formula>
    </cfRule>
  </conditionalFormatting>
  <conditionalFormatting sqref="D120">
    <cfRule type="expression" dxfId="1548" priority="2401" stopIfTrue="1">
      <formula>ISTEXT(D120)</formula>
    </cfRule>
    <cfRule type="expression" dxfId="1547" priority="2402">
      <formula>FIND("Conforter",F120)</formula>
    </cfRule>
  </conditionalFormatting>
  <conditionalFormatting sqref="BB120">
    <cfRule type="expression" dxfId="1546" priority="2398" stopIfTrue="1">
      <formula>ISTEXT(BB120)</formula>
    </cfRule>
    <cfRule type="expression" dxfId="1545" priority="2399">
      <formula>FIND("Agir",BG120)</formula>
    </cfRule>
    <cfRule type="expression" dxfId="1544" priority="2400">
      <formula>FIND("Réagir",BG120)</formula>
    </cfRule>
  </conditionalFormatting>
  <conditionalFormatting sqref="I120">
    <cfRule type="expression" dxfId="1543" priority="2395" stopIfTrue="1">
      <formula>ISTEXT(I120)</formula>
    </cfRule>
    <cfRule type="expression" dxfId="1542" priority="2396">
      <formula>FIND("Agir",J120)</formula>
    </cfRule>
    <cfRule type="expression" dxfId="1541" priority="2397">
      <formula>FIND("Réagir",J120)</formula>
    </cfRule>
  </conditionalFormatting>
  <conditionalFormatting sqref="G120:H120">
    <cfRule type="expression" dxfId="1540" priority="2393" stopIfTrue="1">
      <formula>ISTEXT(G120)</formula>
    </cfRule>
    <cfRule type="expression" dxfId="1539" priority="2394">
      <formula>FIND("Conforter",J120)</formula>
    </cfRule>
  </conditionalFormatting>
  <conditionalFormatting sqref="D120">
    <cfRule type="expression" dxfId="1538" priority="2391" stopIfTrue="1">
      <formula>ISTEXT(D120)</formula>
    </cfRule>
    <cfRule type="expression" dxfId="1537" priority="2392">
      <formula>FIND("Conforter",F120)</formula>
    </cfRule>
  </conditionalFormatting>
  <conditionalFormatting sqref="BB120">
    <cfRule type="expression" dxfId="1536" priority="2388" stopIfTrue="1">
      <formula>ISTEXT(BB120)</formula>
    </cfRule>
    <cfRule type="expression" dxfId="1535" priority="2389">
      <formula>FIND("Agir",BG120)</formula>
    </cfRule>
    <cfRule type="expression" dxfId="1534" priority="2390">
      <formula>FIND("Réagir",BG120)</formula>
    </cfRule>
  </conditionalFormatting>
  <conditionalFormatting sqref="D195:D196 D128:D132 I128:I132 I134:I143 D134:D143 D145:D156 I145:I156 I158:I169 D158:D169 I192:I193 I195:I196 D188:D190 D192:D193 D183:D185 I188:I190 I181 I183:I185 D177:D179 D181 D171:D175 I171:I175 I177:I179">
    <cfRule type="expression" dxfId="1533" priority="2385" stopIfTrue="1">
      <formula>ISTEXT(D128)</formula>
    </cfRule>
    <cfRule type="expression" dxfId="1532" priority="2386">
      <formula>FIND("Agir",E128)</formula>
    </cfRule>
    <cfRule type="expression" dxfId="1531" priority="2387">
      <formula>FIND("Réagir",E128)</formula>
    </cfRule>
  </conditionalFormatting>
  <conditionalFormatting sqref="F128:H132 F134:H143 F145:H156 F158:H169 F195:H196 F192:H193 F188:H190 F183:H185 F181:H181 F171:H175 F177:H179">
    <cfRule type="expression" dxfId="1530" priority="2380" stopIfTrue="1">
      <formula>ISTEXT(F128)</formula>
    </cfRule>
    <cfRule type="expression" dxfId="1529" priority="2381">
      <formula>FIND("Conforter",I128)</formula>
    </cfRule>
  </conditionalFormatting>
  <conditionalFormatting sqref="G128:H132 G134:H143 G145:H156 G158:H169 G195:H196 G192:H193 G188:H190 G183:H185 G181:H181 G171:H175 G177:H179">
    <cfRule type="expression" dxfId="1528" priority="2377" stopIfTrue="1">
      <formula>ISTEXT(G128)</formula>
    </cfRule>
    <cfRule type="expression" dxfId="1527" priority="2378">
      <formula>FIND("Agir",I128)</formula>
    </cfRule>
    <cfRule type="expression" dxfId="1526" priority="2379">
      <formula>FIND("Réagir",I128)</formula>
    </cfRule>
  </conditionalFormatting>
  <conditionalFormatting sqref="I130">
    <cfRule type="expression" dxfId="1525" priority="2373" stopIfTrue="1">
      <formula>ISTEXT(I130)</formula>
    </cfRule>
    <cfRule type="expression" dxfId="1524" priority="2374">
      <formula>FIND("Agir",J130)</formula>
    </cfRule>
    <cfRule type="expression" dxfId="1523" priority="2375">
      <formula>FIND("Réagir",J130)</formula>
    </cfRule>
  </conditionalFormatting>
  <conditionalFormatting sqref="G130:H130">
    <cfRule type="expression" dxfId="1522" priority="2371" stopIfTrue="1">
      <formula>ISTEXT(G130)</formula>
    </cfRule>
    <cfRule type="expression" dxfId="1521" priority="2372">
      <formula>FIND("Conforter",J130)</formula>
    </cfRule>
  </conditionalFormatting>
  <conditionalFormatting sqref="I131">
    <cfRule type="expression" dxfId="1520" priority="2368" stopIfTrue="1">
      <formula>ISTEXT(I131)</formula>
    </cfRule>
    <cfRule type="expression" dxfId="1519" priority="2369">
      <formula>FIND("Agir",J131)</formula>
    </cfRule>
    <cfRule type="expression" dxfId="1518" priority="2370">
      <formula>FIND("Réagir",J131)</formula>
    </cfRule>
  </conditionalFormatting>
  <conditionalFormatting sqref="G131:H131">
    <cfRule type="expression" dxfId="1517" priority="2366" stopIfTrue="1">
      <formula>ISTEXT(G131)</formula>
    </cfRule>
    <cfRule type="expression" dxfId="1516" priority="2367">
      <formula>FIND("Conforter",J131)</formula>
    </cfRule>
  </conditionalFormatting>
  <conditionalFormatting sqref="I132 I134:I143 I145:I156 I158:I169 I195:I196 I192:I193 I188:I190 I183:I185 I181 I171:I175 I177:I179">
    <cfRule type="expression" dxfId="1515" priority="2363" stopIfTrue="1">
      <formula>ISTEXT(I132)</formula>
    </cfRule>
    <cfRule type="expression" dxfId="1514" priority="2364">
      <formula>FIND("Agir",J132)</formula>
    </cfRule>
    <cfRule type="expression" dxfId="1513" priority="2365">
      <formula>FIND("Réagir",J132)</formula>
    </cfRule>
  </conditionalFormatting>
  <conditionalFormatting sqref="G132:H132 G134:H143 G145:H156 G158:H169 G195:H196 G192:H193 G188:H190 G183:H185 G181:H181 G171:H175 G177:H179">
    <cfRule type="expression" dxfId="1512" priority="2361" stopIfTrue="1">
      <formula>ISTEXT(G132)</formula>
    </cfRule>
    <cfRule type="expression" dxfId="1511" priority="2362">
      <formula>FIND("Conforter",J132)</formula>
    </cfRule>
  </conditionalFormatting>
  <conditionalFormatting sqref="I129">
    <cfRule type="expression" dxfId="1510" priority="2358" stopIfTrue="1">
      <formula>ISTEXT(I129)</formula>
    </cfRule>
    <cfRule type="expression" dxfId="1509" priority="2359">
      <formula>FIND("Agir",J129)</formula>
    </cfRule>
    <cfRule type="expression" dxfId="1508" priority="2360">
      <formula>FIND("Réagir",J129)</formula>
    </cfRule>
  </conditionalFormatting>
  <conditionalFormatting sqref="D129:D132 D134:D143 D145:D156 D158:D169 D195:D196 D192:D193 D188:D190 D183:D185 D181 D171:D175 D177:D179">
    <cfRule type="expression" dxfId="1507" priority="2349" stopIfTrue="1">
      <formula>ISTEXT(D129)</formula>
    </cfRule>
    <cfRule type="expression" dxfId="1506" priority="2350">
      <formula>FIND("Conforter",F129)</formula>
    </cfRule>
  </conditionalFormatting>
  <conditionalFormatting sqref="D128">
    <cfRule type="expression" dxfId="1505" priority="2347" stopIfTrue="1">
      <formula>ISTEXT(D128)</formula>
    </cfRule>
    <cfRule type="expression" dxfId="1504" priority="2348">
      <formula>FIND("Conforter",F128)</formula>
    </cfRule>
  </conditionalFormatting>
  <conditionalFormatting sqref="D130">
    <cfRule type="expression" dxfId="1503" priority="2345" stopIfTrue="1">
      <formula>ISTEXT(D130)</formula>
    </cfRule>
    <cfRule type="expression" dxfId="1502" priority="2346">
      <formula>FIND("Conforter",F130)</formula>
    </cfRule>
  </conditionalFormatting>
  <conditionalFormatting sqref="D131">
    <cfRule type="expression" dxfId="1501" priority="2343" stopIfTrue="1">
      <formula>ISTEXT(D131)</formula>
    </cfRule>
    <cfRule type="expression" dxfId="1500" priority="2344">
      <formula>FIND("Conforter",F131)</formula>
    </cfRule>
  </conditionalFormatting>
  <conditionalFormatting sqref="D132 D134:D143 D145:D156 D158:D169 D195:D196 D192:D193 D188:D190 D183:D185 D181 D171:D175 D177:D179">
    <cfRule type="expression" dxfId="1499" priority="2341" stopIfTrue="1">
      <formula>ISTEXT(D132)</formula>
    </cfRule>
    <cfRule type="expression" dxfId="1498" priority="2342">
      <formula>FIND("Conforter",F132)</formula>
    </cfRule>
  </conditionalFormatting>
  <conditionalFormatting sqref="H128">
    <cfRule type="expression" dxfId="1497" priority="2333" stopIfTrue="1">
      <formula>ISTEXT(H128)</formula>
    </cfRule>
    <cfRule type="expression" dxfId="1496" priority="2334">
      <formula>FIND("Conforter",J128)</formula>
    </cfRule>
  </conditionalFormatting>
  <conditionalFormatting sqref="BB128:BB132 BB134:BB143 BB145:BB156 BB158:BB169 BB195:BB196 BB192:BB193 BB188:BB190 BB183:BB185 BB181 BB171:BB175 BB177:BB179">
    <cfRule type="expression" dxfId="1495" priority="2330" stopIfTrue="1">
      <formula>ISTEXT(BB128)</formula>
    </cfRule>
    <cfRule type="expression" dxfId="1494" priority="2331">
      <formula>FIND("Agir",BG128)</formula>
    </cfRule>
    <cfRule type="expression" dxfId="1493" priority="2332">
      <formula>FIND("Réagir",BG128)</formula>
    </cfRule>
  </conditionalFormatting>
  <conditionalFormatting sqref="BB130">
    <cfRule type="expression" dxfId="1492" priority="2327" stopIfTrue="1">
      <formula>ISTEXT(BB130)</formula>
    </cfRule>
    <cfRule type="expression" dxfId="1491" priority="2328">
      <formula>FIND("Agir",BG130)</formula>
    </cfRule>
    <cfRule type="expression" dxfId="1490" priority="2329">
      <formula>FIND("Réagir",BG130)</formula>
    </cfRule>
  </conditionalFormatting>
  <conditionalFormatting sqref="BB131">
    <cfRule type="expression" dxfId="1489" priority="2324" stopIfTrue="1">
      <formula>ISTEXT(BB131)</formula>
    </cfRule>
    <cfRule type="expression" dxfId="1488" priority="2325">
      <formula>FIND("Agir",BG131)</formula>
    </cfRule>
    <cfRule type="expression" dxfId="1487" priority="2326">
      <formula>FIND("Réagir",BG131)</formula>
    </cfRule>
  </conditionalFormatting>
  <conditionalFormatting sqref="BB132 BB134:BB143 BB145:BB156 BB158:BB169 BB195:BB196 BB192:BB193 BB188:BB190 BB183:BB185 BB181 BB171:BB175 BB177:BB179">
    <cfRule type="expression" dxfId="1486" priority="2321" stopIfTrue="1">
      <formula>ISTEXT(BB132)</formula>
    </cfRule>
    <cfRule type="expression" dxfId="1485" priority="2322">
      <formula>FIND("Agir",BG132)</formula>
    </cfRule>
    <cfRule type="expression" dxfId="1484" priority="2323">
      <formula>FIND("Réagir",BG132)</formula>
    </cfRule>
  </conditionalFormatting>
  <conditionalFormatting sqref="BB129">
    <cfRule type="expression" dxfId="1483" priority="2318" stopIfTrue="1">
      <formula>ISTEXT(BB129)</formula>
    </cfRule>
    <cfRule type="expression" dxfId="1482" priority="2319">
      <formula>FIND("Agir",BG129)</formula>
    </cfRule>
    <cfRule type="expression" dxfId="1481" priority="2320">
      <formula>FIND("Réagir",BG129)</formula>
    </cfRule>
  </conditionalFormatting>
  <conditionalFormatting sqref="AA128:AA132">
    <cfRule type="expression" dxfId="1480" priority="2315" stopIfTrue="1">
      <formula>ISTEXT(AA128)</formula>
    </cfRule>
    <cfRule type="expression" dxfId="1479" priority="2316">
      <formula>FIND("Agir",BG128)</formula>
    </cfRule>
    <cfRule type="expression" dxfId="1478" priority="2317">
      <formula>FIND("Réagir",BG128)</formula>
    </cfRule>
  </conditionalFormatting>
  <conditionalFormatting sqref="I131">
    <cfRule type="expression" dxfId="1477" priority="2309" stopIfTrue="1">
      <formula>ISTEXT(I131)</formula>
    </cfRule>
    <cfRule type="expression" dxfId="1476" priority="2310">
      <formula>FIND("Agir",J131)</formula>
    </cfRule>
    <cfRule type="expression" dxfId="1475" priority="2311">
      <formula>FIND("Réagir",J131)</formula>
    </cfRule>
  </conditionalFormatting>
  <conditionalFormatting sqref="G131:H131">
    <cfRule type="expression" dxfId="1474" priority="2307" stopIfTrue="1">
      <formula>ISTEXT(G131)</formula>
    </cfRule>
    <cfRule type="expression" dxfId="1473" priority="2308">
      <formula>FIND("Conforter",J131)</formula>
    </cfRule>
  </conditionalFormatting>
  <conditionalFormatting sqref="D131">
    <cfRule type="expression" dxfId="1472" priority="2305" stopIfTrue="1">
      <formula>ISTEXT(D131)</formula>
    </cfRule>
    <cfRule type="expression" dxfId="1471" priority="2306">
      <formula>FIND("Conforter",F131)</formula>
    </cfRule>
  </conditionalFormatting>
  <conditionalFormatting sqref="BB131">
    <cfRule type="expression" dxfId="1470" priority="2302" stopIfTrue="1">
      <formula>ISTEXT(BB131)</formula>
    </cfRule>
    <cfRule type="expression" dxfId="1469" priority="2303">
      <formula>FIND("Agir",BG131)</formula>
    </cfRule>
    <cfRule type="expression" dxfId="1468" priority="2304">
      <formula>FIND("Réagir",BG131)</formula>
    </cfRule>
  </conditionalFormatting>
  <conditionalFormatting sqref="I129">
    <cfRule type="expression" dxfId="1467" priority="2299" stopIfTrue="1">
      <formula>ISTEXT(I129)</formula>
    </cfRule>
    <cfRule type="expression" dxfId="1466" priority="2300">
      <formula>FIND("Agir",J129)</formula>
    </cfRule>
    <cfRule type="expression" dxfId="1465" priority="2301">
      <formula>FIND("Réagir",J129)</formula>
    </cfRule>
  </conditionalFormatting>
  <conditionalFormatting sqref="G129:H129">
    <cfRule type="expression" dxfId="1464" priority="2297" stopIfTrue="1">
      <formula>ISTEXT(G129)</formula>
    </cfRule>
    <cfRule type="expression" dxfId="1463" priority="2298">
      <formula>FIND("Conforter",J129)</formula>
    </cfRule>
  </conditionalFormatting>
  <conditionalFormatting sqref="D129">
    <cfRule type="expression" dxfId="1462" priority="2295" stopIfTrue="1">
      <formula>ISTEXT(D129)</formula>
    </cfRule>
    <cfRule type="expression" dxfId="1461" priority="2296">
      <formula>FIND("Conforter",F129)</formula>
    </cfRule>
  </conditionalFormatting>
  <conditionalFormatting sqref="BB129">
    <cfRule type="expression" dxfId="1460" priority="2292" stopIfTrue="1">
      <formula>ISTEXT(BB129)</formula>
    </cfRule>
    <cfRule type="expression" dxfId="1459" priority="2293">
      <formula>FIND("Agir",BG129)</formula>
    </cfRule>
    <cfRule type="expression" dxfId="1458" priority="2294">
      <formula>FIND("Réagir",BG129)</formula>
    </cfRule>
  </conditionalFormatting>
  <conditionalFormatting sqref="I132 I134:I143 I145:I156 I158:I169 I195:I196 I192:I193 I188:I190 I183:I185 I181 I171:I175 I177:I179">
    <cfRule type="expression" dxfId="1457" priority="2289" stopIfTrue="1">
      <formula>ISTEXT(I132)</formula>
    </cfRule>
    <cfRule type="expression" dxfId="1456" priority="2290">
      <formula>FIND("Agir",J132)</formula>
    </cfRule>
    <cfRule type="expression" dxfId="1455" priority="2291">
      <formula>FIND("Réagir",J132)</formula>
    </cfRule>
  </conditionalFormatting>
  <conditionalFormatting sqref="G132:H132 G134:H143 G145:H156 G158:H169 G195:H196 G192:H193 G188:H190 G183:H185 G181:H181 G171:H175 G177:H179">
    <cfRule type="expression" dxfId="1454" priority="2287" stopIfTrue="1">
      <formula>ISTEXT(G132)</formula>
    </cfRule>
    <cfRule type="expression" dxfId="1453" priority="2288">
      <formula>FIND("Conforter",J132)</formula>
    </cfRule>
  </conditionalFormatting>
  <conditionalFormatting sqref="D132 D134:D143 D145:D156 D158:D169 D195:D196 D192:D193 D188:D190 D183:D185 D181 D171:D175 D177:D179">
    <cfRule type="expression" dxfId="1452" priority="2285" stopIfTrue="1">
      <formula>ISTEXT(D132)</formula>
    </cfRule>
    <cfRule type="expression" dxfId="1451" priority="2286">
      <formula>FIND("Conforter",F132)</formula>
    </cfRule>
  </conditionalFormatting>
  <conditionalFormatting sqref="BB132 BB134:BB143 BB145:BB156 BB158:BB169 BB195:BB196 BB192:BB193 BB188:BB190 BB183:BB185 BB181 BB171:BB175 BB177:BB179">
    <cfRule type="expression" dxfId="1450" priority="2282" stopIfTrue="1">
      <formula>ISTEXT(BB132)</formula>
    </cfRule>
    <cfRule type="expression" dxfId="1449" priority="2283">
      <formula>FIND("Agir",BG132)</formula>
    </cfRule>
    <cfRule type="expression" dxfId="1448" priority="2284">
      <formula>FIND("Réagir",BG132)</formula>
    </cfRule>
  </conditionalFormatting>
  <conditionalFormatting sqref="I134:I141">
    <cfRule type="expression" dxfId="1447" priority="2279" stopIfTrue="1">
      <formula>ISTEXT(I134)</formula>
    </cfRule>
    <cfRule type="expression" dxfId="1446" priority="2280">
      <formula>FIND("Agir",J134)</formula>
    </cfRule>
    <cfRule type="expression" dxfId="1445" priority="2281">
      <formula>FIND("Réagir",J134)</formula>
    </cfRule>
  </conditionalFormatting>
  <conditionalFormatting sqref="F134:F141">
    <cfRule type="expression" dxfId="1444" priority="2274" stopIfTrue="1">
      <formula>ISTEXT(F134)</formula>
    </cfRule>
    <cfRule type="expression" dxfId="1443" priority="2275">
      <formula>FIND("Conforter",I134)</formula>
    </cfRule>
  </conditionalFormatting>
  <conditionalFormatting sqref="G134:G141">
    <cfRule type="expression" dxfId="1442" priority="2271" stopIfTrue="1">
      <formula>ISTEXT(G134)</formula>
    </cfRule>
    <cfRule type="expression" dxfId="1441" priority="2272">
      <formula>FIND("Agir",I134)</formula>
    </cfRule>
    <cfRule type="expression" dxfId="1440" priority="2273">
      <formula>FIND("Réagir",I134)</formula>
    </cfRule>
  </conditionalFormatting>
  <conditionalFormatting sqref="G134:H141">
    <cfRule type="expression" dxfId="1439" priority="2269" stopIfTrue="1">
      <formula>ISTEXT(G134)</formula>
    </cfRule>
    <cfRule type="expression" dxfId="1438" priority="2270">
      <formula>FIND("Conforter",J134)</formula>
    </cfRule>
  </conditionalFormatting>
  <conditionalFormatting sqref="I136">
    <cfRule type="expression" dxfId="1437" priority="2265" stopIfTrue="1">
      <formula>ISTEXT(I136)</formula>
    </cfRule>
    <cfRule type="expression" dxfId="1436" priority="2266">
      <formula>FIND("Agir",J136)</formula>
    </cfRule>
    <cfRule type="expression" dxfId="1435" priority="2267">
      <formula>FIND("Réagir",J136)</formula>
    </cfRule>
  </conditionalFormatting>
  <conditionalFormatting sqref="G136:H136">
    <cfRule type="expression" dxfId="1434" priority="2263" stopIfTrue="1">
      <formula>ISTEXT(G136)</formula>
    </cfRule>
    <cfRule type="expression" dxfId="1433" priority="2264">
      <formula>FIND("Conforter",J136)</formula>
    </cfRule>
  </conditionalFormatting>
  <conditionalFormatting sqref="I137">
    <cfRule type="expression" dxfId="1432" priority="2260" stopIfTrue="1">
      <formula>ISTEXT(I137)</formula>
    </cfRule>
    <cfRule type="expression" dxfId="1431" priority="2261">
      <formula>FIND("Agir",J137)</formula>
    </cfRule>
    <cfRule type="expression" dxfId="1430" priority="2262">
      <formula>FIND("Réagir",J137)</formula>
    </cfRule>
  </conditionalFormatting>
  <conditionalFormatting sqref="G137:H137">
    <cfRule type="expression" dxfId="1429" priority="2258" stopIfTrue="1">
      <formula>ISTEXT(G137)</formula>
    </cfRule>
    <cfRule type="expression" dxfId="1428" priority="2259">
      <formula>FIND("Conforter",J137)</formula>
    </cfRule>
  </conditionalFormatting>
  <conditionalFormatting sqref="I138">
    <cfRule type="expression" dxfId="1427" priority="2255" stopIfTrue="1">
      <formula>ISTEXT(I138)</formula>
    </cfRule>
    <cfRule type="expression" dxfId="1426" priority="2256">
      <formula>FIND("Agir",J138)</formula>
    </cfRule>
    <cfRule type="expression" dxfId="1425" priority="2257">
      <formula>FIND("Réagir",J138)</formula>
    </cfRule>
  </conditionalFormatting>
  <conditionalFormatting sqref="G138:H138">
    <cfRule type="expression" dxfId="1424" priority="2253" stopIfTrue="1">
      <formula>ISTEXT(G138)</formula>
    </cfRule>
    <cfRule type="expression" dxfId="1423" priority="2254">
      <formula>FIND("Conforter",J138)</formula>
    </cfRule>
  </conditionalFormatting>
  <conditionalFormatting sqref="I139">
    <cfRule type="expression" dxfId="1422" priority="2250" stopIfTrue="1">
      <formula>ISTEXT(I139)</formula>
    </cfRule>
    <cfRule type="expression" dxfId="1421" priority="2251">
      <formula>FIND("Agir",J139)</formula>
    </cfRule>
    <cfRule type="expression" dxfId="1420" priority="2252">
      <formula>FIND("Réagir",J139)</formula>
    </cfRule>
  </conditionalFormatting>
  <conditionalFormatting sqref="G139:H139">
    <cfRule type="expression" dxfId="1419" priority="2248" stopIfTrue="1">
      <formula>ISTEXT(G139)</formula>
    </cfRule>
    <cfRule type="expression" dxfId="1418" priority="2249">
      <formula>FIND("Conforter",J139)</formula>
    </cfRule>
  </conditionalFormatting>
  <conditionalFormatting sqref="I140">
    <cfRule type="expression" dxfId="1417" priority="2245" stopIfTrue="1">
      <formula>ISTEXT(I140)</formula>
    </cfRule>
    <cfRule type="expression" dxfId="1416" priority="2246">
      <formula>FIND("Agir",J140)</formula>
    </cfRule>
    <cfRule type="expression" dxfId="1415" priority="2247">
      <formula>FIND("Réagir",J140)</formula>
    </cfRule>
  </conditionalFormatting>
  <conditionalFormatting sqref="G140:H140">
    <cfRule type="expression" dxfId="1414" priority="2243" stopIfTrue="1">
      <formula>ISTEXT(G140)</formula>
    </cfRule>
    <cfRule type="expression" dxfId="1413" priority="2244">
      <formula>FIND("Conforter",J140)</formula>
    </cfRule>
  </conditionalFormatting>
  <conditionalFormatting sqref="I141">
    <cfRule type="expression" dxfId="1412" priority="2240" stopIfTrue="1">
      <formula>ISTEXT(I141)</formula>
    </cfRule>
    <cfRule type="expression" dxfId="1411" priority="2241">
      <formula>FIND("Agir",J141)</formula>
    </cfRule>
    <cfRule type="expression" dxfId="1410" priority="2242">
      <formula>FIND("Réagir",J141)</formula>
    </cfRule>
  </conditionalFormatting>
  <conditionalFormatting sqref="G141:H141">
    <cfRule type="expression" dxfId="1409" priority="2238" stopIfTrue="1">
      <formula>ISTEXT(G141)</formula>
    </cfRule>
    <cfRule type="expression" dxfId="1408" priority="2239">
      <formula>FIND("Conforter",J141)</formula>
    </cfRule>
  </conditionalFormatting>
  <conditionalFormatting sqref="I135">
    <cfRule type="expression" dxfId="1407" priority="2235" stopIfTrue="1">
      <formula>ISTEXT(I135)</formula>
    </cfRule>
    <cfRule type="expression" dxfId="1406" priority="2236">
      <formula>FIND("Agir",J135)</formula>
    </cfRule>
    <cfRule type="expression" dxfId="1405" priority="2237">
      <formula>FIND("Réagir",J135)</formula>
    </cfRule>
  </conditionalFormatting>
  <conditionalFormatting sqref="D134:D141">
    <cfRule type="expression" dxfId="1404" priority="2225" stopIfTrue="1">
      <formula>ISTEXT(D134)</formula>
    </cfRule>
    <cfRule type="expression" dxfId="1403" priority="2226">
      <formula>FIND("Agir",E134)</formula>
    </cfRule>
    <cfRule type="expression" dxfId="1402" priority="2227">
      <formula>FIND("Réagir",E134)</formula>
    </cfRule>
  </conditionalFormatting>
  <conditionalFormatting sqref="D135:D141">
    <cfRule type="expression" dxfId="1401" priority="2223" stopIfTrue="1">
      <formula>ISTEXT(D135)</formula>
    </cfRule>
    <cfRule type="expression" dxfId="1400" priority="2224">
      <formula>FIND("Conforter",F135)</formula>
    </cfRule>
  </conditionalFormatting>
  <conditionalFormatting sqref="D134">
    <cfRule type="expression" dxfId="1399" priority="2221" stopIfTrue="1">
      <formula>ISTEXT(D134)</formula>
    </cfRule>
    <cfRule type="expression" dxfId="1398" priority="2222">
      <formula>FIND("Conforter",F134)</formula>
    </cfRule>
  </conditionalFormatting>
  <conditionalFormatting sqref="D136">
    <cfRule type="expression" dxfId="1397" priority="2219" stopIfTrue="1">
      <formula>ISTEXT(D136)</formula>
    </cfRule>
    <cfRule type="expression" dxfId="1396" priority="2220">
      <formula>FIND("Conforter",F136)</formula>
    </cfRule>
  </conditionalFormatting>
  <conditionalFormatting sqref="D137">
    <cfRule type="expression" dxfId="1395" priority="2217" stopIfTrue="1">
      <formula>ISTEXT(D137)</formula>
    </cfRule>
    <cfRule type="expression" dxfId="1394" priority="2218">
      <formula>FIND("Conforter",F137)</formula>
    </cfRule>
  </conditionalFormatting>
  <conditionalFormatting sqref="D138">
    <cfRule type="expression" dxfId="1393" priority="2215" stopIfTrue="1">
      <formula>ISTEXT(D138)</formula>
    </cfRule>
    <cfRule type="expression" dxfId="1392" priority="2216">
      <formula>FIND("Conforter",F138)</formula>
    </cfRule>
  </conditionalFormatting>
  <conditionalFormatting sqref="D139">
    <cfRule type="expression" dxfId="1391" priority="2213" stopIfTrue="1">
      <formula>ISTEXT(D139)</formula>
    </cfRule>
    <cfRule type="expression" dxfId="1390" priority="2214">
      <formula>FIND("Conforter",F139)</formula>
    </cfRule>
  </conditionalFormatting>
  <conditionalFormatting sqref="D140">
    <cfRule type="expression" dxfId="1389" priority="2211" stopIfTrue="1">
      <formula>ISTEXT(D140)</formula>
    </cfRule>
    <cfRule type="expression" dxfId="1388" priority="2212">
      <formula>FIND("Conforter",F140)</formula>
    </cfRule>
  </conditionalFormatting>
  <conditionalFormatting sqref="D141">
    <cfRule type="expression" dxfId="1387" priority="2209" stopIfTrue="1">
      <formula>ISTEXT(D141)</formula>
    </cfRule>
    <cfRule type="expression" dxfId="1386" priority="2210">
      <formula>FIND("Conforter",F141)</formula>
    </cfRule>
  </conditionalFormatting>
  <conditionalFormatting sqref="H134:H141">
    <cfRule type="expression" dxfId="1385" priority="2206" stopIfTrue="1">
      <formula>ISTEXT(H134)</formula>
    </cfRule>
    <cfRule type="expression" dxfId="1384" priority="2207">
      <formula>FIND("Agir",J134)</formula>
    </cfRule>
    <cfRule type="expression" dxfId="1383" priority="2208">
      <formula>FIND("Réagir",J134)</formula>
    </cfRule>
  </conditionalFormatting>
  <conditionalFormatting sqref="H134">
    <cfRule type="expression" dxfId="1382" priority="2198" stopIfTrue="1">
      <formula>ISTEXT(H134)</formula>
    </cfRule>
    <cfRule type="expression" dxfId="1381" priority="2199">
      <formula>FIND("Conforter",J134)</formula>
    </cfRule>
  </conditionalFormatting>
  <conditionalFormatting sqref="BB134:BB141">
    <cfRule type="expression" dxfId="1380" priority="2195" stopIfTrue="1">
      <formula>ISTEXT(BB134)</formula>
    </cfRule>
    <cfRule type="expression" dxfId="1379" priority="2196">
      <formula>FIND("Agir",BG134)</formula>
    </cfRule>
    <cfRule type="expression" dxfId="1378" priority="2197">
      <formula>FIND("Réagir",BG134)</formula>
    </cfRule>
  </conditionalFormatting>
  <conditionalFormatting sqref="BB136">
    <cfRule type="expression" dxfId="1377" priority="2192" stopIfTrue="1">
      <formula>ISTEXT(BB136)</formula>
    </cfRule>
    <cfRule type="expression" dxfId="1376" priority="2193">
      <formula>FIND("Agir",BG136)</formula>
    </cfRule>
    <cfRule type="expression" dxfId="1375" priority="2194">
      <formula>FIND("Réagir",BG136)</formula>
    </cfRule>
  </conditionalFormatting>
  <conditionalFormatting sqref="BB137">
    <cfRule type="expression" dxfId="1374" priority="2189" stopIfTrue="1">
      <formula>ISTEXT(BB137)</formula>
    </cfRule>
    <cfRule type="expression" dxfId="1373" priority="2190">
      <formula>FIND("Agir",BG137)</formula>
    </cfRule>
    <cfRule type="expression" dxfId="1372" priority="2191">
      <formula>FIND("Réagir",BG137)</formula>
    </cfRule>
  </conditionalFormatting>
  <conditionalFormatting sqref="BB138">
    <cfRule type="expression" dxfId="1371" priority="2186" stopIfTrue="1">
      <formula>ISTEXT(BB138)</formula>
    </cfRule>
    <cfRule type="expression" dxfId="1370" priority="2187">
      <formula>FIND("Agir",BG138)</formula>
    </cfRule>
    <cfRule type="expression" dxfId="1369" priority="2188">
      <formula>FIND("Réagir",BG138)</formula>
    </cfRule>
  </conditionalFormatting>
  <conditionalFormatting sqref="BB139">
    <cfRule type="expression" dxfId="1368" priority="2183" stopIfTrue="1">
      <formula>ISTEXT(BB139)</formula>
    </cfRule>
    <cfRule type="expression" dxfId="1367" priority="2184">
      <formula>FIND("Agir",BG139)</formula>
    </cfRule>
    <cfRule type="expression" dxfId="1366" priority="2185">
      <formula>FIND("Réagir",BG139)</formula>
    </cfRule>
  </conditionalFormatting>
  <conditionalFormatting sqref="BB140">
    <cfRule type="expression" dxfId="1365" priority="2180" stopIfTrue="1">
      <formula>ISTEXT(BB140)</formula>
    </cfRule>
    <cfRule type="expression" dxfId="1364" priority="2181">
      <formula>FIND("Agir",BG140)</formula>
    </cfRule>
    <cfRule type="expression" dxfId="1363" priority="2182">
      <formula>FIND("Réagir",BG140)</formula>
    </cfRule>
  </conditionalFormatting>
  <conditionalFormatting sqref="BB141">
    <cfRule type="expression" dxfId="1362" priority="2177" stopIfTrue="1">
      <formula>ISTEXT(BB141)</formula>
    </cfRule>
    <cfRule type="expression" dxfId="1361" priority="2178">
      <formula>FIND("Agir",BG141)</formula>
    </cfRule>
    <cfRule type="expression" dxfId="1360" priority="2179">
      <formula>FIND("Réagir",BG141)</formula>
    </cfRule>
  </conditionalFormatting>
  <conditionalFormatting sqref="BB135">
    <cfRule type="expression" dxfId="1359" priority="2174" stopIfTrue="1">
      <formula>ISTEXT(BB135)</formula>
    </cfRule>
    <cfRule type="expression" dxfId="1358" priority="2175">
      <formula>FIND("Agir",BG135)</formula>
    </cfRule>
    <cfRule type="expression" dxfId="1357" priority="2176">
      <formula>FIND("Réagir",BG135)</formula>
    </cfRule>
  </conditionalFormatting>
  <conditionalFormatting sqref="AA134:AA141">
    <cfRule type="expression" dxfId="1356" priority="2171" stopIfTrue="1">
      <formula>ISTEXT(AA134)</formula>
    </cfRule>
    <cfRule type="expression" dxfId="1355" priority="2172">
      <formula>FIND("Agir",BG134)</formula>
    </cfRule>
    <cfRule type="expression" dxfId="1354" priority="2173">
      <formula>FIND("Réagir",BG134)</formula>
    </cfRule>
  </conditionalFormatting>
  <conditionalFormatting sqref="I143 I145:I156 I158:I169 I195:I196 I192:I193 I188:I190 I183:I185 I181 I171:I175 I177:I179">
    <cfRule type="expression" dxfId="1353" priority="2153" stopIfTrue="1">
      <formula>ISTEXT(I143)</formula>
    </cfRule>
    <cfRule type="expression" dxfId="1352" priority="2154">
      <formula>FIND("Agir",J143)</formula>
    </cfRule>
    <cfRule type="expression" dxfId="1351" priority="2155">
      <formula>FIND("Réagir",J143)</formula>
    </cfRule>
  </conditionalFormatting>
  <conditionalFormatting sqref="F143 F145:F156 F158:F169 F195:F196 F192:F193 F188:F190 F183:F185 F181 F171:F175 F177:F179">
    <cfRule type="expression" dxfId="1350" priority="2148" stopIfTrue="1">
      <formula>ISTEXT(F143)</formula>
    </cfRule>
    <cfRule type="expression" dxfId="1349" priority="2149">
      <formula>FIND("Conforter",I143)</formula>
    </cfRule>
  </conditionalFormatting>
  <conditionalFormatting sqref="G143 G145:G156 G158:G169 G195:G196 G192:G193 G188:G190 G183:G185 G181 G171:G175 G177:G179">
    <cfRule type="expression" dxfId="1348" priority="2145" stopIfTrue="1">
      <formula>ISTEXT(G143)</formula>
    </cfRule>
    <cfRule type="expression" dxfId="1347" priority="2146">
      <formula>FIND("Agir",I143)</formula>
    </cfRule>
    <cfRule type="expression" dxfId="1346" priority="2147">
      <formula>FIND("Réagir",I143)</formula>
    </cfRule>
  </conditionalFormatting>
  <conditionalFormatting sqref="G143:H143 G145:H156 G158:H169 G195:H196 G192:H193 G188:H190 G183:H185 G181:H181 G171:H175 G177:H179">
    <cfRule type="expression" dxfId="1345" priority="2143" stopIfTrue="1">
      <formula>ISTEXT(G143)</formula>
    </cfRule>
    <cfRule type="expression" dxfId="1344" priority="2144">
      <formula>FIND("Conforter",J143)</formula>
    </cfRule>
  </conditionalFormatting>
  <conditionalFormatting sqref="I143 I145:I156 I158:I169 I195:I196 I192:I193 I188:I190 I183:I185 I181 I171:I175 I177:I179">
    <cfRule type="expression" dxfId="1343" priority="2139" stopIfTrue="1">
      <formula>ISTEXT(I143)</formula>
    </cfRule>
    <cfRule type="expression" dxfId="1342" priority="2140">
      <formula>FIND("Agir",J143)</formula>
    </cfRule>
    <cfRule type="expression" dxfId="1341" priority="2141">
      <formula>FIND("Réagir",J143)</formula>
    </cfRule>
  </conditionalFormatting>
  <conditionalFormatting sqref="G143:H143 G145:H156 G158:H169 G195:H196 G192:H193 G188:H190 G183:H185 G181:H181 G171:H175 G177:H179">
    <cfRule type="expression" dxfId="1340" priority="2137" stopIfTrue="1">
      <formula>ISTEXT(G143)</formula>
    </cfRule>
    <cfRule type="expression" dxfId="1339" priority="2138">
      <formula>FIND("Conforter",J143)</formula>
    </cfRule>
  </conditionalFormatting>
  <conditionalFormatting sqref="D143 D145:D156 D158:D169 D195:D196 D192:D193 D188:D190 D183:D185 D181 D171:D175 D177:D179">
    <cfRule type="expression" dxfId="1338" priority="2127" stopIfTrue="1">
      <formula>ISTEXT(D143)</formula>
    </cfRule>
    <cfRule type="expression" dxfId="1337" priority="2128">
      <formula>FIND("Agir",E143)</formula>
    </cfRule>
    <cfRule type="expression" dxfId="1336" priority="2129">
      <formula>FIND("Réagir",E143)</formula>
    </cfRule>
  </conditionalFormatting>
  <conditionalFormatting sqref="D143 D145:D156 D158:D169 D195:D196 D192:D193 D188:D190 D183:D185 D181 D171:D175 D177:D179">
    <cfRule type="expression" dxfId="1335" priority="2125" stopIfTrue="1">
      <formula>ISTEXT(D143)</formula>
    </cfRule>
    <cfRule type="expression" dxfId="1334" priority="2126">
      <formula>FIND("Conforter",F143)</formula>
    </cfRule>
  </conditionalFormatting>
  <conditionalFormatting sqref="D143 D145:D156 D158:D169 D195:D196 D192:D193 D188:D190 D183:D185 D181 D171:D175 D177:D179">
    <cfRule type="expression" dxfId="1333" priority="2123" stopIfTrue="1">
      <formula>ISTEXT(D143)</formula>
    </cfRule>
    <cfRule type="expression" dxfId="1332" priority="2124">
      <formula>FIND("Conforter",F143)</formula>
    </cfRule>
  </conditionalFormatting>
  <conditionalFormatting sqref="H143 H145:H156 H158:H169 H195:H196 H192:H193 H188:H190 H183:H185 H181 H171:H175 H177:H179">
    <cfRule type="expression" dxfId="1331" priority="2120" stopIfTrue="1">
      <formula>ISTEXT(H143)</formula>
    </cfRule>
    <cfRule type="expression" dxfId="1330" priority="2121">
      <formula>FIND("Agir",J143)</formula>
    </cfRule>
    <cfRule type="expression" dxfId="1329" priority="2122">
      <formula>FIND("Réagir",J143)</formula>
    </cfRule>
  </conditionalFormatting>
  <conditionalFormatting sqref="BB143 BB145:BB156 BB158:BB169 BB195:BB196 BB192:BB193 BB188:BB190 BB183:BB185 BB181 BB171:BB175 BB177:BB179">
    <cfRule type="expression" dxfId="1328" priority="2111" stopIfTrue="1">
      <formula>ISTEXT(BB143)</formula>
    </cfRule>
    <cfRule type="expression" dxfId="1327" priority="2112">
      <formula>FIND("Agir",BG143)</formula>
    </cfRule>
    <cfRule type="expression" dxfId="1326" priority="2113">
      <formula>FIND("Réagir",BG143)</formula>
    </cfRule>
  </conditionalFormatting>
  <conditionalFormatting sqref="BB143 BB145:BB156 BB158:BB169 BB195:BB196 BB192:BB193 BB188:BB190 BB183:BB185 BB181 BB171:BB175 BB177:BB179">
    <cfRule type="expression" dxfId="1325" priority="2108" stopIfTrue="1">
      <formula>ISTEXT(BB143)</formula>
    </cfRule>
    <cfRule type="expression" dxfId="1324" priority="2109">
      <formula>FIND("Agir",BG143)</formula>
    </cfRule>
    <cfRule type="expression" dxfId="1323" priority="2110">
      <formula>FIND("Réagir",BG143)</formula>
    </cfRule>
  </conditionalFormatting>
  <conditionalFormatting sqref="AA143">
    <cfRule type="expression" dxfId="1322" priority="2105" stopIfTrue="1">
      <formula>ISTEXT(AA143)</formula>
    </cfRule>
    <cfRule type="expression" dxfId="1321" priority="2106">
      <formula>FIND("Agir",BG143)</formula>
    </cfRule>
    <cfRule type="expression" dxfId="1320" priority="2107">
      <formula>FIND("Réagir",BG143)</formula>
    </cfRule>
  </conditionalFormatting>
  <conditionalFormatting sqref="I137">
    <cfRule type="expression" dxfId="1319" priority="2087" stopIfTrue="1">
      <formula>ISTEXT(I137)</formula>
    </cfRule>
    <cfRule type="expression" dxfId="1318" priority="2088">
      <formula>FIND("Agir",J137)</formula>
    </cfRule>
    <cfRule type="expression" dxfId="1317" priority="2089">
      <formula>FIND("Réagir",J137)</formula>
    </cfRule>
  </conditionalFormatting>
  <conditionalFormatting sqref="G137:H137">
    <cfRule type="expression" dxfId="1316" priority="2085" stopIfTrue="1">
      <formula>ISTEXT(G137)</formula>
    </cfRule>
    <cfRule type="expression" dxfId="1315" priority="2086">
      <formula>FIND("Conforter",J137)</formula>
    </cfRule>
  </conditionalFormatting>
  <conditionalFormatting sqref="D137">
    <cfRule type="expression" dxfId="1314" priority="2083" stopIfTrue="1">
      <formula>ISTEXT(D137)</formula>
    </cfRule>
    <cfRule type="expression" dxfId="1313" priority="2084">
      <formula>FIND("Conforter",F137)</formula>
    </cfRule>
  </conditionalFormatting>
  <conditionalFormatting sqref="BB137">
    <cfRule type="expression" dxfId="1312" priority="2080" stopIfTrue="1">
      <formula>ISTEXT(BB137)</formula>
    </cfRule>
    <cfRule type="expression" dxfId="1311" priority="2081">
      <formula>FIND("Agir",BG137)</formula>
    </cfRule>
    <cfRule type="expression" dxfId="1310" priority="2082">
      <formula>FIND("Réagir",BG137)</formula>
    </cfRule>
  </conditionalFormatting>
  <conditionalFormatting sqref="I136">
    <cfRule type="expression" dxfId="1309" priority="2077" stopIfTrue="1">
      <formula>ISTEXT(I136)</formula>
    </cfRule>
    <cfRule type="expression" dxfId="1308" priority="2078">
      <formula>FIND("Agir",J136)</formula>
    </cfRule>
    <cfRule type="expression" dxfId="1307" priority="2079">
      <formula>FIND("Réagir",J136)</formula>
    </cfRule>
  </conditionalFormatting>
  <conditionalFormatting sqref="G136:H136">
    <cfRule type="expression" dxfId="1306" priority="2075" stopIfTrue="1">
      <formula>ISTEXT(G136)</formula>
    </cfRule>
    <cfRule type="expression" dxfId="1305" priority="2076">
      <formula>FIND("Conforter",J136)</formula>
    </cfRule>
  </conditionalFormatting>
  <conditionalFormatting sqref="D136">
    <cfRule type="expression" dxfId="1304" priority="2073" stopIfTrue="1">
      <formula>ISTEXT(D136)</formula>
    </cfRule>
    <cfRule type="expression" dxfId="1303" priority="2074">
      <formula>FIND("Conforter",F136)</formula>
    </cfRule>
  </conditionalFormatting>
  <conditionalFormatting sqref="BB136">
    <cfRule type="expression" dxfId="1302" priority="2070" stopIfTrue="1">
      <formula>ISTEXT(BB136)</formula>
    </cfRule>
    <cfRule type="expression" dxfId="1301" priority="2071">
      <formula>FIND("Agir",BG136)</formula>
    </cfRule>
    <cfRule type="expression" dxfId="1300" priority="2072">
      <formula>FIND("Réagir",BG136)</formula>
    </cfRule>
  </conditionalFormatting>
  <conditionalFormatting sqref="I138">
    <cfRule type="expression" dxfId="1299" priority="2067" stopIfTrue="1">
      <formula>ISTEXT(I138)</formula>
    </cfRule>
    <cfRule type="expression" dxfId="1298" priority="2068">
      <formula>FIND("Agir",J138)</formula>
    </cfRule>
    <cfRule type="expression" dxfId="1297" priority="2069">
      <formula>FIND("Réagir",J138)</formula>
    </cfRule>
  </conditionalFormatting>
  <conditionalFormatting sqref="BB138">
    <cfRule type="expression" dxfId="1296" priority="2064" stopIfTrue="1">
      <formula>ISTEXT(BB138)</formula>
    </cfRule>
    <cfRule type="expression" dxfId="1295" priority="2065">
      <formula>FIND("Agir",BG138)</formula>
    </cfRule>
    <cfRule type="expression" dxfId="1294" priority="2066">
      <formula>FIND("Réagir",BG138)</formula>
    </cfRule>
  </conditionalFormatting>
  <conditionalFormatting sqref="I142">
    <cfRule type="expression" dxfId="1293" priority="2061" stopIfTrue="1">
      <formula>ISTEXT(I142)</formula>
    </cfRule>
    <cfRule type="expression" dxfId="1292" priority="2062">
      <formula>FIND("Agir",J142)</formula>
    </cfRule>
    <cfRule type="expression" dxfId="1291" priority="2063">
      <formula>FIND("Réagir",J142)</formula>
    </cfRule>
  </conditionalFormatting>
  <conditionalFormatting sqref="F142">
    <cfRule type="expression" dxfId="1290" priority="2056" stopIfTrue="1">
      <formula>ISTEXT(F142)</formula>
    </cfRule>
    <cfRule type="expression" dxfId="1289" priority="2057">
      <formula>FIND("Conforter",I142)</formula>
    </cfRule>
  </conditionalFormatting>
  <conditionalFormatting sqref="G142">
    <cfRule type="expression" dxfId="1288" priority="2053" stopIfTrue="1">
      <formula>ISTEXT(G142)</formula>
    </cfRule>
    <cfRule type="expression" dxfId="1287" priority="2054">
      <formula>FIND("Agir",I142)</formula>
    </cfRule>
    <cfRule type="expression" dxfId="1286" priority="2055">
      <formula>FIND("Réagir",I142)</formula>
    </cfRule>
  </conditionalFormatting>
  <conditionalFormatting sqref="G142:H142">
    <cfRule type="expression" dxfId="1285" priority="2051" stopIfTrue="1">
      <formula>ISTEXT(G142)</formula>
    </cfRule>
    <cfRule type="expression" dxfId="1284" priority="2052">
      <formula>FIND("Conforter",J142)</formula>
    </cfRule>
  </conditionalFormatting>
  <conditionalFormatting sqref="I142">
    <cfRule type="expression" dxfId="1283" priority="2047" stopIfTrue="1">
      <formula>ISTEXT(I142)</formula>
    </cfRule>
    <cfRule type="expression" dxfId="1282" priority="2048">
      <formula>FIND("Agir",J142)</formula>
    </cfRule>
    <cfRule type="expression" dxfId="1281" priority="2049">
      <formula>FIND("Réagir",J142)</formula>
    </cfRule>
  </conditionalFormatting>
  <conditionalFormatting sqref="D142">
    <cfRule type="expression" dxfId="1280" priority="2037" stopIfTrue="1">
      <formula>ISTEXT(D142)</formula>
    </cfRule>
    <cfRule type="expression" dxfId="1279" priority="2038">
      <formula>FIND("Agir",E142)</formula>
    </cfRule>
    <cfRule type="expression" dxfId="1278" priority="2039">
      <formula>FIND("Réagir",E142)</formula>
    </cfRule>
  </conditionalFormatting>
  <conditionalFormatting sqref="D142">
    <cfRule type="expression" dxfId="1277" priority="2035" stopIfTrue="1">
      <formula>ISTEXT(D142)</formula>
    </cfRule>
    <cfRule type="expression" dxfId="1276" priority="2036">
      <formula>FIND("Conforter",F142)</formula>
    </cfRule>
  </conditionalFormatting>
  <conditionalFormatting sqref="H142">
    <cfRule type="expression" dxfId="1275" priority="2032" stopIfTrue="1">
      <formula>ISTEXT(H142)</formula>
    </cfRule>
    <cfRule type="expression" dxfId="1274" priority="2033">
      <formula>FIND("Agir",J142)</formula>
    </cfRule>
    <cfRule type="expression" dxfId="1273" priority="2034">
      <formula>FIND("Réagir",J142)</formula>
    </cfRule>
  </conditionalFormatting>
  <conditionalFormatting sqref="BB142">
    <cfRule type="expression" dxfId="1272" priority="2023" stopIfTrue="1">
      <formula>ISTEXT(BB142)</formula>
    </cfRule>
    <cfRule type="expression" dxfId="1271" priority="2024">
      <formula>FIND("Agir",BG142)</formula>
    </cfRule>
    <cfRule type="expression" dxfId="1270" priority="2025">
      <formula>FIND("Réagir",BG142)</formula>
    </cfRule>
  </conditionalFormatting>
  <conditionalFormatting sqref="BB142">
    <cfRule type="expression" dxfId="1269" priority="2020" stopIfTrue="1">
      <formula>ISTEXT(BB142)</formula>
    </cfRule>
    <cfRule type="expression" dxfId="1268" priority="2021">
      <formula>FIND("Agir",BG142)</formula>
    </cfRule>
    <cfRule type="expression" dxfId="1267" priority="2022">
      <formula>FIND("Réagir",BG142)</formula>
    </cfRule>
  </conditionalFormatting>
  <conditionalFormatting sqref="AA142">
    <cfRule type="expression" dxfId="1266" priority="2017" stopIfTrue="1">
      <formula>ISTEXT(AA142)</formula>
    </cfRule>
    <cfRule type="expression" dxfId="1265" priority="2018">
      <formula>FIND("Agir",BG142)</formula>
    </cfRule>
    <cfRule type="expression" dxfId="1264" priority="2019">
      <formula>FIND("Réagir",BG142)</formula>
    </cfRule>
  </conditionalFormatting>
  <conditionalFormatting sqref="I145:I152">
    <cfRule type="expression" dxfId="1263" priority="1999" stopIfTrue="1">
      <formula>ISTEXT(I145)</formula>
    </cfRule>
    <cfRule type="expression" dxfId="1262" priority="2000">
      <formula>FIND("Agir",J145)</formula>
    </cfRule>
    <cfRule type="expression" dxfId="1261" priority="2001">
      <formula>FIND("Réagir",J145)</formula>
    </cfRule>
  </conditionalFormatting>
  <conditionalFormatting sqref="F145:F152">
    <cfRule type="expression" dxfId="1260" priority="1994" stopIfTrue="1">
      <formula>ISTEXT(F145)</formula>
    </cfRule>
    <cfRule type="expression" dxfId="1259" priority="1995">
      <formula>FIND("Conforter",I145)</formula>
    </cfRule>
  </conditionalFormatting>
  <conditionalFormatting sqref="G145:G152">
    <cfRule type="expression" dxfId="1258" priority="1991" stopIfTrue="1">
      <formula>ISTEXT(G145)</formula>
    </cfRule>
    <cfRule type="expression" dxfId="1257" priority="1992">
      <formula>FIND("Agir",I145)</formula>
    </cfRule>
    <cfRule type="expression" dxfId="1256" priority="1993">
      <formula>FIND("Réagir",I145)</formula>
    </cfRule>
  </conditionalFormatting>
  <conditionalFormatting sqref="G145:H152">
    <cfRule type="expression" dxfId="1255" priority="1989" stopIfTrue="1">
      <formula>ISTEXT(G145)</formula>
    </cfRule>
    <cfRule type="expression" dxfId="1254" priority="1990">
      <formula>FIND("Conforter",J145)</formula>
    </cfRule>
  </conditionalFormatting>
  <conditionalFormatting sqref="I147">
    <cfRule type="expression" dxfId="1253" priority="1985" stopIfTrue="1">
      <formula>ISTEXT(I147)</formula>
    </cfRule>
    <cfRule type="expression" dxfId="1252" priority="1986">
      <formula>FIND("Agir",J147)</formula>
    </cfRule>
    <cfRule type="expression" dxfId="1251" priority="1987">
      <formula>FIND("Réagir",J147)</formula>
    </cfRule>
  </conditionalFormatting>
  <conditionalFormatting sqref="G147:H147">
    <cfRule type="expression" dxfId="1250" priority="1983" stopIfTrue="1">
      <formula>ISTEXT(G147)</formula>
    </cfRule>
    <cfRule type="expression" dxfId="1249" priority="1984">
      <formula>FIND("Conforter",J147)</formula>
    </cfRule>
  </conditionalFormatting>
  <conditionalFormatting sqref="I148">
    <cfRule type="expression" dxfId="1248" priority="1980" stopIfTrue="1">
      <formula>ISTEXT(I148)</formula>
    </cfRule>
    <cfRule type="expression" dxfId="1247" priority="1981">
      <formula>FIND("Agir",J148)</formula>
    </cfRule>
    <cfRule type="expression" dxfId="1246" priority="1982">
      <formula>FIND("Réagir",J148)</formula>
    </cfRule>
  </conditionalFormatting>
  <conditionalFormatting sqref="G148:H148">
    <cfRule type="expression" dxfId="1245" priority="1978" stopIfTrue="1">
      <formula>ISTEXT(G148)</formula>
    </cfRule>
    <cfRule type="expression" dxfId="1244" priority="1979">
      <formula>FIND("Conforter",J148)</formula>
    </cfRule>
  </conditionalFormatting>
  <conditionalFormatting sqref="I149">
    <cfRule type="expression" dxfId="1243" priority="1975" stopIfTrue="1">
      <formula>ISTEXT(I149)</formula>
    </cfRule>
    <cfRule type="expression" dxfId="1242" priority="1976">
      <formula>FIND("Agir",J149)</formula>
    </cfRule>
    <cfRule type="expression" dxfId="1241" priority="1977">
      <formula>FIND("Réagir",J149)</formula>
    </cfRule>
  </conditionalFormatting>
  <conditionalFormatting sqref="G149:H149">
    <cfRule type="expression" dxfId="1240" priority="1973" stopIfTrue="1">
      <formula>ISTEXT(G149)</formula>
    </cfRule>
    <cfRule type="expression" dxfId="1239" priority="1974">
      <formula>FIND("Conforter",J149)</formula>
    </cfRule>
  </conditionalFormatting>
  <conditionalFormatting sqref="I150">
    <cfRule type="expression" dxfId="1238" priority="1970" stopIfTrue="1">
      <formula>ISTEXT(I150)</formula>
    </cfRule>
    <cfRule type="expression" dxfId="1237" priority="1971">
      <formula>FIND("Agir",J150)</formula>
    </cfRule>
    <cfRule type="expression" dxfId="1236" priority="1972">
      <formula>FIND("Réagir",J150)</formula>
    </cfRule>
  </conditionalFormatting>
  <conditionalFormatting sqref="G150:H150">
    <cfRule type="expression" dxfId="1235" priority="1968" stopIfTrue="1">
      <formula>ISTEXT(G150)</formula>
    </cfRule>
    <cfRule type="expression" dxfId="1234" priority="1969">
      <formula>FIND("Conforter",J150)</formula>
    </cfRule>
  </conditionalFormatting>
  <conditionalFormatting sqref="I151">
    <cfRule type="expression" dxfId="1233" priority="1965" stopIfTrue="1">
      <formula>ISTEXT(I151)</formula>
    </cfRule>
    <cfRule type="expression" dxfId="1232" priority="1966">
      <formula>FIND("Agir",J151)</formula>
    </cfRule>
    <cfRule type="expression" dxfId="1231" priority="1967">
      <formula>FIND("Réagir",J151)</formula>
    </cfRule>
  </conditionalFormatting>
  <conditionalFormatting sqref="G151:H151">
    <cfRule type="expression" dxfId="1230" priority="1963" stopIfTrue="1">
      <formula>ISTEXT(G151)</formula>
    </cfRule>
    <cfRule type="expression" dxfId="1229" priority="1964">
      <formula>FIND("Conforter",J151)</formula>
    </cfRule>
  </conditionalFormatting>
  <conditionalFormatting sqref="I152">
    <cfRule type="expression" dxfId="1228" priority="1960" stopIfTrue="1">
      <formula>ISTEXT(I152)</formula>
    </cfRule>
    <cfRule type="expression" dxfId="1227" priority="1961">
      <formula>FIND("Agir",J152)</formula>
    </cfRule>
    <cfRule type="expression" dxfId="1226" priority="1962">
      <formula>FIND("Réagir",J152)</formula>
    </cfRule>
  </conditionalFormatting>
  <conditionalFormatting sqref="G152:H152">
    <cfRule type="expression" dxfId="1225" priority="1958" stopIfTrue="1">
      <formula>ISTEXT(G152)</formula>
    </cfRule>
    <cfRule type="expression" dxfId="1224" priority="1959">
      <formula>FIND("Conforter",J152)</formula>
    </cfRule>
  </conditionalFormatting>
  <conditionalFormatting sqref="I146">
    <cfRule type="expression" dxfId="1223" priority="1955" stopIfTrue="1">
      <formula>ISTEXT(I146)</formula>
    </cfRule>
    <cfRule type="expression" dxfId="1222" priority="1956">
      <formula>FIND("Agir",J146)</formula>
    </cfRule>
    <cfRule type="expression" dxfId="1221" priority="1957">
      <formula>FIND("Réagir",J146)</formula>
    </cfRule>
  </conditionalFormatting>
  <conditionalFormatting sqref="D145:D152">
    <cfRule type="expression" dxfId="1220" priority="1945" stopIfTrue="1">
      <formula>ISTEXT(D145)</formula>
    </cfRule>
    <cfRule type="expression" dxfId="1219" priority="1946">
      <formula>FIND("Agir",E145)</formula>
    </cfRule>
    <cfRule type="expression" dxfId="1218" priority="1947">
      <formula>FIND("Réagir",E145)</formula>
    </cfRule>
  </conditionalFormatting>
  <conditionalFormatting sqref="D146:D152">
    <cfRule type="expression" dxfId="1217" priority="1943" stopIfTrue="1">
      <formula>ISTEXT(D146)</formula>
    </cfRule>
    <cfRule type="expression" dxfId="1216" priority="1944">
      <formula>FIND("Conforter",F146)</formula>
    </cfRule>
  </conditionalFormatting>
  <conditionalFormatting sqref="D145">
    <cfRule type="expression" dxfId="1215" priority="1941" stopIfTrue="1">
      <formula>ISTEXT(D145)</formula>
    </cfRule>
    <cfRule type="expression" dxfId="1214" priority="1942">
      <formula>FIND("Conforter",F145)</formula>
    </cfRule>
  </conditionalFormatting>
  <conditionalFormatting sqref="D147">
    <cfRule type="expression" dxfId="1213" priority="1939" stopIfTrue="1">
      <formula>ISTEXT(D147)</formula>
    </cfRule>
    <cfRule type="expression" dxfId="1212" priority="1940">
      <formula>FIND("Conforter",F147)</formula>
    </cfRule>
  </conditionalFormatting>
  <conditionalFormatting sqref="D148">
    <cfRule type="expression" dxfId="1211" priority="1937" stopIfTrue="1">
      <formula>ISTEXT(D148)</formula>
    </cfRule>
    <cfRule type="expression" dxfId="1210" priority="1938">
      <formula>FIND("Conforter",F148)</formula>
    </cfRule>
  </conditionalFormatting>
  <conditionalFormatting sqref="D149">
    <cfRule type="expression" dxfId="1209" priority="1935" stopIfTrue="1">
      <formula>ISTEXT(D149)</formula>
    </cfRule>
    <cfRule type="expression" dxfId="1208" priority="1936">
      <formula>FIND("Conforter",F149)</formula>
    </cfRule>
  </conditionalFormatting>
  <conditionalFormatting sqref="D150">
    <cfRule type="expression" dxfId="1207" priority="1933" stopIfTrue="1">
      <formula>ISTEXT(D150)</formula>
    </cfRule>
    <cfRule type="expression" dxfId="1206" priority="1934">
      <formula>FIND("Conforter",F150)</formula>
    </cfRule>
  </conditionalFormatting>
  <conditionalFormatting sqref="D151">
    <cfRule type="expression" dxfId="1205" priority="1931" stopIfTrue="1">
      <formula>ISTEXT(D151)</formula>
    </cfRule>
    <cfRule type="expression" dxfId="1204" priority="1932">
      <formula>FIND("Conforter",F151)</formula>
    </cfRule>
  </conditionalFormatting>
  <conditionalFormatting sqref="D152">
    <cfRule type="expression" dxfId="1203" priority="1929" stopIfTrue="1">
      <formula>ISTEXT(D152)</formula>
    </cfRule>
    <cfRule type="expression" dxfId="1202" priority="1930">
      <formula>FIND("Conforter",F152)</formula>
    </cfRule>
  </conditionalFormatting>
  <conditionalFormatting sqref="H145:H152">
    <cfRule type="expression" dxfId="1201" priority="1926" stopIfTrue="1">
      <formula>ISTEXT(H145)</formula>
    </cfRule>
    <cfRule type="expression" dxfId="1200" priority="1927">
      <formula>FIND("Agir",J145)</formula>
    </cfRule>
    <cfRule type="expression" dxfId="1199" priority="1928">
      <formula>FIND("Réagir",J145)</formula>
    </cfRule>
  </conditionalFormatting>
  <conditionalFormatting sqref="H145">
    <cfRule type="expression" dxfId="1198" priority="1918" stopIfTrue="1">
      <formula>ISTEXT(H145)</formula>
    </cfRule>
    <cfRule type="expression" dxfId="1197" priority="1919">
      <formula>FIND("Conforter",J145)</formula>
    </cfRule>
  </conditionalFormatting>
  <conditionalFormatting sqref="BB145:BB152">
    <cfRule type="expression" dxfId="1196" priority="1915" stopIfTrue="1">
      <formula>ISTEXT(BB145)</formula>
    </cfRule>
    <cfRule type="expression" dxfId="1195" priority="1916">
      <formula>FIND("Agir",BG145)</formula>
    </cfRule>
    <cfRule type="expression" dxfId="1194" priority="1917">
      <formula>FIND("Réagir",BG145)</formula>
    </cfRule>
  </conditionalFormatting>
  <conditionalFormatting sqref="BB147">
    <cfRule type="expression" dxfId="1193" priority="1912" stopIfTrue="1">
      <formula>ISTEXT(BB147)</formula>
    </cfRule>
    <cfRule type="expression" dxfId="1192" priority="1913">
      <formula>FIND("Agir",BG147)</formula>
    </cfRule>
    <cfRule type="expression" dxfId="1191" priority="1914">
      <formula>FIND("Réagir",BG147)</formula>
    </cfRule>
  </conditionalFormatting>
  <conditionalFormatting sqref="BB148">
    <cfRule type="expression" dxfId="1190" priority="1909" stopIfTrue="1">
      <formula>ISTEXT(BB148)</formula>
    </cfRule>
    <cfRule type="expression" dxfId="1189" priority="1910">
      <formula>FIND("Agir",BG148)</formula>
    </cfRule>
    <cfRule type="expression" dxfId="1188" priority="1911">
      <formula>FIND("Réagir",BG148)</formula>
    </cfRule>
  </conditionalFormatting>
  <conditionalFormatting sqref="BB149">
    <cfRule type="expression" dxfId="1187" priority="1906" stopIfTrue="1">
      <formula>ISTEXT(BB149)</formula>
    </cfRule>
    <cfRule type="expression" dxfId="1186" priority="1907">
      <formula>FIND("Agir",BG149)</formula>
    </cfRule>
    <cfRule type="expression" dxfId="1185" priority="1908">
      <formula>FIND("Réagir",BG149)</formula>
    </cfRule>
  </conditionalFormatting>
  <conditionalFormatting sqref="BB150">
    <cfRule type="expression" dxfId="1184" priority="1903" stopIfTrue="1">
      <formula>ISTEXT(BB150)</formula>
    </cfRule>
    <cfRule type="expression" dxfId="1183" priority="1904">
      <formula>FIND("Agir",BG150)</formula>
    </cfRule>
    <cfRule type="expression" dxfId="1182" priority="1905">
      <formula>FIND("Réagir",BG150)</formula>
    </cfRule>
  </conditionalFormatting>
  <conditionalFormatting sqref="BB151">
    <cfRule type="expression" dxfId="1181" priority="1900" stopIfTrue="1">
      <formula>ISTEXT(BB151)</formula>
    </cfRule>
    <cfRule type="expression" dxfId="1180" priority="1901">
      <formula>FIND("Agir",BG151)</formula>
    </cfRule>
    <cfRule type="expression" dxfId="1179" priority="1902">
      <formula>FIND("Réagir",BG151)</formula>
    </cfRule>
  </conditionalFormatting>
  <conditionalFormatting sqref="BB152">
    <cfRule type="expression" dxfId="1178" priority="1897" stopIfTrue="1">
      <formula>ISTEXT(BB152)</formula>
    </cfRule>
    <cfRule type="expression" dxfId="1177" priority="1898">
      <formula>FIND("Agir",BG152)</formula>
    </cfRule>
    <cfRule type="expression" dxfId="1176" priority="1899">
      <formula>FIND("Réagir",BG152)</formula>
    </cfRule>
  </conditionalFormatting>
  <conditionalFormatting sqref="BB146">
    <cfRule type="expression" dxfId="1175" priority="1894" stopIfTrue="1">
      <formula>ISTEXT(BB146)</formula>
    </cfRule>
    <cfRule type="expression" dxfId="1174" priority="1895">
      <formula>FIND("Agir",BG146)</formula>
    </cfRule>
    <cfRule type="expression" dxfId="1173" priority="1896">
      <formula>FIND("Réagir",BG146)</formula>
    </cfRule>
  </conditionalFormatting>
  <conditionalFormatting sqref="AA145:AA152">
    <cfRule type="expression" dxfId="1172" priority="1891" stopIfTrue="1">
      <formula>ISTEXT(AA145)</formula>
    </cfRule>
    <cfRule type="expression" dxfId="1171" priority="1892">
      <formula>FIND("Agir",BG145)</formula>
    </cfRule>
    <cfRule type="expression" dxfId="1170" priority="1893">
      <formula>FIND("Réagir",BG145)</formula>
    </cfRule>
  </conditionalFormatting>
  <conditionalFormatting sqref="I154">
    <cfRule type="expression" dxfId="1169" priority="1873" stopIfTrue="1">
      <formula>ISTEXT(I154)</formula>
    </cfRule>
    <cfRule type="expression" dxfId="1168" priority="1874">
      <formula>FIND("Agir",J154)</formula>
    </cfRule>
    <cfRule type="expression" dxfId="1167" priority="1875">
      <formula>FIND("Réagir",J154)</formula>
    </cfRule>
  </conditionalFormatting>
  <conditionalFormatting sqref="F154">
    <cfRule type="expression" dxfId="1166" priority="1868" stopIfTrue="1">
      <formula>ISTEXT(F154)</formula>
    </cfRule>
    <cfRule type="expression" dxfId="1165" priority="1869">
      <formula>FIND("Conforter",I154)</formula>
    </cfRule>
  </conditionalFormatting>
  <conditionalFormatting sqref="G154">
    <cfRule type="expression" dxfId="1164" priority="1865" stopIfTrue="1">
      <formula>ISTEXT(G154)</formula>
    </cfRule>
    <cfRule type="expression" dxfId="1163" priority="1866">
      <formula>FIND("Agir",I154)</formula>
    </cfRule>
    <cfRule type="expression" dxfId="1162" priority="1867">
      <formula>FIND("Réagir",I154)</formula>
    </cfRule>
  </conditionalFormatting>
  <conditionalFormatting sqref="G154:H154">
    <cfRule type="expression" dxfId="1161" priority="1863" stopIfTrue="1">
      <formula>ISTEXT(G154)</formula>
    </cfRule>
    <cfRule type="expression" dxfId="1160" priority="1864">
      <formula>FIND("Conforter",J154)</formula>
    </cfRule>
  </conditionalFormatting>
  <conditionalFormatting sqref="I154">
    <cfRule type="expression" dxfId="1159" priority="1859" stopIfTrue="1">
      <formula>ISTEXT(I154)</formula>
    </cfRule>
    <cfRule type="expression" dxfId="1158" priority="1860">
      <formula>FIND("Agir",J154)</formula>
    </cfRule>
    <cfRule type="expression" dxfId="1157" priority="1861">
      <formula>FIND("Réagir",J154)</formula>
    </cfRule>
  </conditionalFormatting>
  <conditionalFormatting sqref="G154:H154">
    <cfRule type="expression" dxfId="1156" priority="1857" stopIfTrue="1">
      <formula>ISTEXT(G154)</formula>
    </cfRule>
    <cfRule type="expression" dxfId="1155" priority="1858">
      <formula>FIND("Conforter",J154)</formula>
    </cfRule>
  </conditionalFormatting>
  <conditionalFormatting sqref="D154">
    <cfRule type="expression" dxfId="1154" priority="1847" stopIfTrue="1">
      <formula>ISTEXT(D154)</formula>
    </cfRule>
    <cfRule type="expression" dxfId="1153" priority="1848">
      <formula>FIND("Agir",E154)</formula>
    </cfRule>
    <cfRule type="expression" dxfId="1152" priority="1849">
      <formula>FIND("Réagir",E154)</formula>
    </cfRule>
  </conditionalFormatting>
  <conditionalFormatting sqref="D154">
    <cfRule type="expression" dxfId="1151" priority="1845" stopIfTrue="1">
      <formula>ISTEXT(D154)</formula>
    </cfRule>
    <cfRule type="expression" dxfId="1150" priority="1846">
      <formula>FIND("Conforter",F154)</formula>
    </cfRule>
  </conditionalFormatting>
  <conditionalFormatting sqref="D154">
    <cfRule type="expression" dxfId="1149" priority="1843" stopIfTrue="1">
      <formula>ISTEXT(D154)</formula>
    </cfRule>
    <cfRule type="expression" dxfId="1148" priority="1844">
      <formula>FIND("Conforter",F154)</formula>
    </cfRule>
  </conditionalFormatting>
  <conditionalFormatting sqref="H154">
    <cfRule type="expression" dxfId="1147" priority="1840" stopIfTrue="1">
      <formula>ISTEXT(H154)</formula>
    </cfRule>
    <cfRule type="expression" dxfId="1146" priority="1841">
      <formula>FIND("Agir",J154)</formula>
    </cfRule>
    <cfRule type="expression" dxfId="1145" priority="1842">
      <formula>FIND("Réagir",J154)</formula>
    </cfRule>
  </conditionalFormatting>
  <conditionalFormatting sqref="BB154">
    <cfRule type="expression" dxfId="1144" priority="1831" stopIfTrue="1">
      <formula>ISTEXT(BB154)</formula>
    </cfRule>
    <cfRule type="expression" dxfId="1143" priority="1832">
      <formula>FIND("Agir",BG154)</formula>
    </cfRule>
    <cfRule type="expression" dxfId="1142" priority="1833">
      <formula>FIND("Réagir",BG154)</formula>
    </cfRule>
  </conditionalFormatting>
  <conditionalFormatting sqref="BB154">
    <cfRule type="expression" dxfId="1141" priority="1828" stopIfTrue="1">
      <formula>ISTEXT(BB154)</formula>
    </cfRule>
    <cfRule type="expression" dxfId="1140" priority="1829">
      <formula>FIND("Agir",BG154)</formula>
    </cfRule>
    <cfRule type="expression" dxfId="1139" priority="1830">
      <formula>FIND("Réagir",BG154)</formula>
    </cfRule>
  </conditionalFormatting>
  <conditionalFormatting sqref="AA154">
    <cfRule type="expression" dxfId="1138" priority="1825" stopIfTrue="1">
      <formula>ISTEXT(AA154)</formula>
    </cfRule>
    <cfRule type="expression" dxfId="1137" priority="1826">
      <formula>FIND("Agir",BG154)</formula>
    </cfRule>
    <cfRule type="expression" dxfId="1136" priority="1827">
      <formula>FIND("Réagir",BG154)</formula>
    </cfRule>
  </conditionalFormatting>
  <conditionalFormatting sqref="I156 I158:I169 I195:I196 I192:I193 I188:I190 I183:I185 I181 I171:I175 I177:I179">
    <cfRule type="expression" dxfId="1135" priority="1807" stopIfTrue="1">
      <formula>ISTEXT(I156)</formula>
    </cfRule>
    <cfRule type="expression" dxfId="1134" priority="1808">
      <formula>FIND("Agir",J156)</formula>
    </cfRule>
    <cfRule type="expression" dxfId="1133" priority="1809">
      <formula>FIND("Réagir",J156)</formula>
    </cfRule>
  </conditionalFormatting>
  <conditionalFormatting sqref="F156 F158:F169 F195:F196 F192:F193 F188:F190 F183:F185 F181 F171:F175 F177:F179">
    <cfRule type="expression" dxfId="1132" priority="1802" stopIfTrue="1">
      <formula>ISTEXT(F156)</formula>
    </cfRule>
    <cfRule type="expression" dxfId="1131" priority="1803">
      <formula>FIND("Conforter",I156)</formula>
    </cfRule>
  </conditionalFormatting>
  <conditionalFormatting sqref="G156 G158:G169 G195:G196 G192:G193 G188:G190 G183:G185 G181 G171:G175 G177:G179">
    <cfRule type="expression" dxfId="1130" priority="1799" stopIfTrue="1">
      <formula>ISTEXT(G156)</formula>
    </cfRule>
    <cfRule type="expression" dxfId="1129" priority="1800">
      <formula>FIND("Agir",I156)</formula>
    </cfRule>
    <cfRule type="expression" dxfId="1128" priority="1801">
      <formula>FIND("Réagir",I156)</formula>
    </cfRule>
  </conditionalFormatting>
  <conditionalFormatting sqref="G156:H156 G158:H169 G195:H196 G192:H193 G188:H190 G183:H185 G181:H181 G171:H175 G177:H179">
    <cfRule type="expression" dxfId="1127" priority="1797" stopIfTrue="1">
      <formula>ISTEXT(G156)</formula>
    </cfRule>
    <cfRule type="expression" dxfId="1126" priority="1798">
      <formula>FIND("Conforter",J156)</formula>
    </cfRule>
  </conditionalFormatting>
  <conditionalFormatting sqref="I156 I158:I169 I195:I196 I192:I193 I188:I190 I183:I185 I181 I171:I175 I177:I179">
    <cfRule type="expression" dxfId="1125" priority="1793" stopIfTrue="1">
      <formula>ISTEXT(I156)</formula>
    </cfRule>
    <cfRule type="expression" dxfId="1124" priority="1794">
      <formula>FIND("Agir",J156)</formula>
    </cfRule>
    <cfRule type="expression" dxfId="1123" priority="1795">
      <formula>FIND("Réagir",J156)</formula>
    </cfRule>
  </conditionalFormatting>
  <conditionalFormatting sqref="G156:H156 G158:H169 G195:H196 G192:H193 G188:H190 G183:H185 G181:H181 G171:H175 G177:H179">
    <cfRule type="expression" dxfId="1122" priority="1791" stopIfTrue="1">
      <formula>ISTEXT(G156)</formula>
    </cfRule>
    <cfRule type="expression" dxfId="1121" priority="1792">
      <formula>FIND("Conforter",J156)</formula>
    </cfRule>
  </conditionalFormatting>
  <conditionalFormatting sqref="D156 D158:D169 D195:D196 D192:D193 D188:D190 D183:D185 D181 D171:D175 D177:D179">
    <cfRule type="expression" dxfId="1120" priority="1781" stopIfTrue="1">
      <formula>ISTEXT(D156)</formula>
    </cfRule>
    <cfRule type="expression" dxfId="1119" priority="1782">
      <formula>FIND("Agir",E156)</formula>
    </cfRule>
    <cfRule type="expression" dxfId="1118" priority="1783">
      <formula>FIND("Réagir",E156)</formula>
    </cfRule>
  </conditionalFormatting>
  <conditionalFormatting sqref="D156 D158:D169 D195:D196 D192:D193 D188:D190 D183:D185 D181 D171:D175 D177:D179">
    <cfRule type="expression" dxfId="1117" priority="1779" stopIfTrue="1">
      <formula>ISTEXT(D156)</formula>
    </cfRule>
    <cfRule type="expression" dxfId="1116" priority="1780">
      <formula>FIND("Conforter",F156)</formula>
    </cfRule>
  </conditionalFormatting>
  <conditionalFormatting sqref="D156 D158:D169 D195:D196 D192:D193 D188:D190 D183:D185 D181 D171:D175 D177:D179">
    <cfRule type="expression" dxfId="1115" priority="1777" stopIfTrue="1">
      <formula>ISTEXT(D156)</formula>
    </cfRule>
    <cfRule type="expression" dxfId="1114" priority="1778">
      <formula>FIND("Conforter",F156)</formula>
    </cfRule>
  </conditionalFormatting>
  <conditionalFormatting sqref="H156 H158:H169 H195:H196 H192:H193 H188:H190 H183:H185 H181 H171:H175 H177:H179">
    <cfRule type="expression" dxfId="1113" priority="1774" stopIfTrue="1">
      <formula>ISTEXT(H156)</formula>
    </cfRule>
    <cfRule type="expression" dxfId="1112" priority="1775">
      <formula>FIND("Agir",J156)</formula>
    </cfRule>
    <cfRule type="expression" dxfId="1111" priority="1776">
      <formula>FIND("Réagir",J156)</formula>
    </cfRule>
  </conditionalFormatting>
  <conditionalFormatting sqref="BB156 BB158:BB169 BB195:BB196 BB192:BB193 BB188:BB190 BB183:BB185 BB181 BB171:BB175 BB177:BB179">
    <cfRule type="expression" dxfId="1110" priority="1765" stopIfTrue="1">
      <formula>ISTEXT(BB156)</formula>
    </cfRule>
    <cfRule type="expression" dxfId="1109" priority="1766">
      <formula>FIND("Agir",BG156)</formula>
    </cfRule>
    <cfRule type="expression" dxfId="1108" priority="1767">
      <formula>FIND("Réagir",BG156)</formula>
    </cfRule>
  </conditionalFormatting>
  <conditionalFormatting sqref="BB156 BB158:BB169 BB195:BB196 BB192:BB193 BB188:BB190 BB183:BB185 BB181 BB171:BB175 BB177:BB179">
    <cfRule type="expression" dxfId="1107" priority="1762" stopIfTrue="1">
      <formula>ISTEXT(BB156)</formula>
    </cfRule>
    <cfRule type="expression" dxfId="1106" priority="1763">
      <formula>FIND("Agir",BG156)</formula>
    </cfRule>
    <cfRule type="expression" dxfId="1105" priority="1764">
      <formula>FIND("Réagir",BG156)</formula>
    </cfRule>
  </conditionalFormatting>
  <conditionalFormatting sqref="AA156">
    <cfRule type="expression" dxfId="1104" priority="1759" stopIfTrue="1">
      <formula>ISTEXT(AA156)</formula>
    </cfRule>
    <cfRule type="expression" dxfId="1103" priority="1760">
      <formula>FIND("Agir",BG156)</formula>
    </cfRule>
    <cfRule type="expression" dxfId="1102" priority="1761">
      <formula>FIND("Réagir",BG156)</formula>
    </cfRule>
  </conditionalFormatting>
  <conditionalFormatting sqref="I148">
    <cfRule type="expression" dxfId="1101" priority="1741" stopIfTrue="1">
      <formula>ISTEXT(I148)</formula>
    </cfRule>
    <cfRule type="expression" dxfId="1100" priority="1742">
      <formula>FIND("Agir",J148)</formula>
    </cfRule>
    <cfRule type="expression" dxfId="1099" priority="1743">
      <formula>FIND("Réagir",J148)</formula>
    </cfRule>
  </conditionalFormatting>
  <conditionalFormatting sqref="G148:H148">
    <cfRule type="expression" dxfId="1098" priority="1739" stopIfTrue="1">
      <formula>ISTEXT(G148)</formula>
    </cfRule>
    <cfRule type="expression" dxfId="1097" priority="1740">
      <formula>FIND("Conforter",J148)</formula>
    </cfRule>
  </conditionalFormatting>
  <conditionalFormatting sqref="D148">
    <cfRule type="expression" dxfId="1096" priority="1737" stopIfTrue="1">
      <formula>ISTEXT(D148)</formula>
    </cfRule>
    <cfRule type="expression" dxfId="1095" priority="1738">
      <formula>FIND("Conforter",F148)</formula>
    </cfRule>
  </conditionalFormatting>
  <conditionalFormatting sqref="BB148">
    <cfRule type="expression" dxfId="1094" priority="1734" stopIfTrue="1">
      <formula>ISTEXT(BB148)</formula>
    </cfRule>
    <cfRule type="expression" dxfId="1093" priority="1735">
      <formula>FIND("Agir",BG148)</formula>
    </cfRule>
    <cfRule type="expression" dxfId="1092" priority="1736">
      <formula>FIND("Réagir",BG148)</formula>
    </cfRule>
  </conditionalFormatting>
  <conditionalFormatting sqref="I147">
    <cfRule type="expression" dxfId="1091" priority="1731" stopIfTrue="1">
      <formula>ISTEXT(I147)</formula>
    </cfRule>
    <cfRule type="expression" dxfId="1090" priority="1732">
      <formula>FIND("Agir",J147)</formula>
    </cfRule>
    <cfRule type="expression" dxfId="1089" priority="1733">
      <formula>FIND("Réagir",J147)</formula>
    </cfRule>
  </conditionalFormatting>
  <conditionalFormatting sqref="G147:H147">
    <cfRule type="expression" dxfId="1088" priority="1729" stopIfTrue="1">
      <formula>ISTEXT(G147)</formula>
    </cfRule>
    <cfRule type="expression" dxfId="1087" priority="1730">
      <formula>FIND("Conforter",J147)</formula>
    </cfRule>
  </conditionalFormatting>
  <conditionalFormatting sqref="D147">
    <cfRule type="expression" dxfId="1086" priority="1727" stopIfTrue="1">
      <formula>ISTEXT(D147)</formula>
    </cfRule>
    <cfRule type="expression" dxfId="1085" priority="1728">
      <formula>FIND("Conforter",F147)</formula>
    </cfRule>
  </conditionalFormatting>
  <conditionalFormatting sqref="BB147">
    <cfRule type="expression" dxfId="1084" priority="1724" stopIfTrue="1">
      <formula>ISTEXT(BB147)</formula>
    </cfRule>
    <cfRule type="expression" dxfId="1083" priority="1725">
      <formula>FIND("Agir",BG147)</formula>
    </cfRule>
    <cfRule type="expression" dxfId="1082" priority="1726">
      <formula>FIND("Réagir",BG147)</formula>
    </cfRule>
  </conditionalFormatting>
  <conditionalFormatting sqref="I149">
    <cfRule type="expression" dxfId="1081" priority="1721" stopIfTrue="1">
      <formula>ISTEXT(I149)</formula>
    </cfRule>
    <cfRule type="expression" dxfId="1080" priority="1722">
      <formula>FIND("Agir",J149)</formula>
    </cfRule>
    <cfRule type="expression" dxfId="1079" priority="1723">
      <formula>FIND("Réagir",J149)</formula>
    </cfRule>
  </conditionalFormatting>
  <conditionalFormatting sqref="BB149">
    <cfRule type="expression" dxfId="1078" priority="1718" stopIfTrue="1">
      <formula>ISTEXT(BB149)</formula>
    </cfRule>
    <cfRule type="expression" dxfId="1077" priority="1719">
      <formula>FIND("Agir",BG149)</formula>
    </cfRule>
    <cfRule type="expression" dxfId="1076" priority="1720">
      <formula>FIND("Réagir",BG149)</formula>
    </cfRule>
  </conditionalFormatting>
  <conditionalFormatting sqref="I153">
    <cfRule type="expression" dxfId="1075" priority="1715" stopIfTrue="1">
      <formula>ISTEXT(I153)</formula>
    </cfRule>
    <cfRule type="expression" dxfId="1074" priority="1716">
      <formula>FIND("Agir",J153)</formula>
    </cfRule>
    <cfRule type="expression" dxfId="1073" priority="1717">
      <formula>FIND("Réagir",J153)</formula>
    </cfRule>
  </conditionalFormatting>
  <conditionalFormatting sqref="F153">
    <cfRule type="expression" dxfId="1072" priority="1710" stopIfTrue="1">
      <formula>ISTEXT(F153)</formula>
    </cfRule>
    <cfRule type="expression" dxfId="1071" priority="1711">
      <formula>FIND("Conforter",I153)</formula>
    </cfRule>
  </conditionalFormatting>
  <conditionalFormatting sqref="G153">
    <cfRule type="expression" dxfId="1070" priority="1707" stopIfTrue="1">
      <formula>ISTEXT(G153)</formula>
    </cfRule>
    <cfRule type="expression" dxfId="1069" priority="1708">
      <formula>FIND("Agir",I153)</formula>
    </cfRule>
    <cfRule type="expression" dxfId="1068" priority="1709">
      <formula>FIND("Réagir",I153)</formula>
    </cfRule>
  </conditionalFormatting>
  <conditionalFormatting sqref="G153:H153">
    <cfRule type="expression" dxfId="1067" priority="1705" stopIfTrue="1">
      <formula>ISTEXT(G153)</formula>
    </cfRule>
    <cfRule type="expression" dxfId="1066" priority="1706">
      <formula>FIND("Conforter",J153)</formula>
    </cfRule>
  </conditionalFormatting>
  <conditionalFormatting sqref="I153">
    <cfRule type="expression" dxfId="1065" priority="1701" stopIfTrue="1">
      <formula>ISTEXT(I153)</formula>
    </cfRule>
    <cfRule type="expression" dxfId="1064" priority="1702">
      <formula>FIND("Agir",J153)</formula>
    </cfRule>
    <cfRule type="expression" dxfId="1063" priority="1703">
      <formula>FIND("Réagir",J153)</formula>
    </cfRule>
  </conditionalFormatting>
  <conditionalFormatting sqref="D153">
    <cfRule type="expression" dxfId="1062" priority="1691" stopIfTrue="1">
      <formula>ISTEXT(D153)</formula>
    </cfRule>
    <cfRule type="expression" dxfId="1061" priority="1692">
      <formula>FIND("Agir",E153)</formula>
    </cfRule>
    <cfRule type="expression" dxfId="1060" priority="1693">
      <formula>FIND("Réagir",E153)</formula>
    </cfRule>
  </conditionalFormatting>
  <conditionalFormatting sqref="D153">
    <cfRule type="expression" dxfId="1059" priority="1689" stopIfTrue="1">
      <formula>ISTEXT(D153)</formula>
    </cfRule>
    <cfRule type="expression" dxfId="1058" priority="1690">
      <formula>FIND("Conforter",F153)</formula>
    </cfRule>
  </conditionalFormatting>
  <conditionalFormatting sqref="H153">
    <cfRule type="expression" dxfId="1057" priority="1686" stopIfTrue="1">
      <formula>ISTEXT(H153)</formula>
    </cfRule>
    <cfRule type="expression" dxfId="1056" priority="1687">
      <formula>FIND("Agir",J153)</formula>
    </cfRule>
    <cfRule type="expression" dxfId="1055" priority="1688">
      <formula>FIND("Réagir",J153)</formula>
    </cfRule>
  </conditionalFormatting>
  <conditionalFormatting sqref="BB153">
    <cfRule type="expression" dxfId="1054" priority="1677" stopIfTrue="1">
      <formula>ISTEXT(BB153)</formula>
    </cfRule>
    <cfRule type="expression" dxfId="1053" priority="1678">
      <formula>FIND("Agir",BG153)</formula>
    </cfRule>
    <cfRule type="expression" dxfId="1052" priority="1679">
      <formula>FIND("Réagir",BG153)</formula>
    </cfRule>
  </conditionalFormatting>
  <conditionalFormatting sqref="BB153">
    <cfRule type="expression" dxfId="1051" priority="1674" stopIfTrue="1">
      <formula>ISTEXT(BB153)</formula>
    </cfRule>
    <cfRule type="expression" dxfId="1050" priority="1675">
      <formula>FIND("Agir",BG153)</formula>
    </cfRule>
    <cfRule type="expression" dxfId="1049" priority="1676">
      <formula>FIND("Réagir",BG153)</formula>
    </cfRule>
  </conditionalFormatting>
  <conditionalFormatting sqref="AA153">
    <cfRule type="expression" dxfId="1048" priority="1671" stopIfTrue="1">
      <formula>ISTEXT(AA153)</formula>
    </cfRule>
    <cfRule type="expression" dxfId="1047" priority="1672">
      <formula>FIND("Agir",BG153)</formula>
    </cfRule>
    <cfRule type="expression" dxfId="1046" priority="1673">
      <formula>FIND("Réagir",BG153)</formula>
    </cfRule>
  </conditionalFormatting>
  <conditionalFormatting sqref="I155">
    <cfRule type="expression" dxfId="1045" priority="1653" stopIfTrue="1">
      <formula>ISTEXT(I155)</formula>
    </cfRule>
    <cfRule type="expression" dxfId="1044" priority="1654">
      <formula>FIND("Agir",J155)</formula>
    </cfRule>
    <cfRule type="expression" dxfId="1043" priority="1655">
      <formula>FIND("Réagir",J155)</formula>
    </cfRule>
  </conditionalFormatting>
  <conditionalFormatting sqref="F155">
    <cfRule type="expression" dxfId="1042" priority="1648" stopIfTrue="1">
      <formula>ISTEXT(F155)</formula>
    </cfRule>
    <cfRule type="expression" dxfId="1041" priority="1649">
      <formula>FIND("Conforter",I155)</formula>
    </cfRule>
  </conditionalFormatting>
  <conditionalFormatting sqref="G155">
    <cfRule type="expression" dxfId="1040" priority="1645" stopIfTrue="1">
      <formula>ISTEXT(G155)</formula>
    </cfRule>
    <cfRule type="expression" dxfId="1039" priority="1646">
      <formula>FIND("Agir",I155)</formula>
    </cfRule>
    <cfRule type="expression" dxfId="1038" priority="1647">
      <formula>FIND("Réagir",I155)</formula>
    </cfRule>
  </conditionalFormatting>
  <conditionalFormatting sqref="G155:H155">
    <cfRule type="expression" dxfId="1037" priority="1643" stopIfTrue="1">
      <formula>ISTEXT(G155)</formula>
    </cfRule>
    <cfRule type="expression" dxfId="1036" priority="1644">
      <formula>FIND("Conforter",J155)</formula>
    </cfRule>
  </conditionalFormatting>
  <conditionalFormatting sqref="I155">
    <cfRule type="expression" dxfId="1035" priority="1639" stopIfTrue="1">
      <formula>ISTEXT(I155)</formula>
    </cfRule>
    <cfRule type="expression" dxfId="1034" priority="1640">
      <formula>FIND("Agir",J155)</formula>
    </cfRule>
    <cfRule type="expression" dxfId="1033" priority="1641">
      <formula>FIND("Réagir",J155)</formula>
    </cfRule>
  </conditionalFormatting>
  <conditionalFormatting sqref="D155">
    <cfRule type="expression" dxfId="1032" priority="1629" stopIfTrue="1">
      <formula>ISTEXT(D155)</formula>
    </cfRule>
    <cfRule type="expression" dxfId="1031" priority="1630">
      <formula>FIND("Agir",E155)</formula>
    </cfRule>
    <cfRule type="expression" dxfId="1030" priority="1631">
      <formula>FIND("Réagir",E155)</formula>
    </cfRule>
  </conditionalFormatting>
  <conditionalFormatting sqref="D155">
    <cfRule type="expression" dxfId="1029" priority="1627" stopIfTrue="1">
      <formula>ISTEXT(D155)</formula>
    </cfRule>
    <cfRule type="expression" dxfId="1028" priority="1628">
      <formula>FIND("Conforter",F155)</formula>
    </cfRule>
  </conditionalFormatting>
  <conditionalFormatting sqref="H155">
    <cfRule type="expression" dxfId="1027" priority="1624" stopIfTrue="1">
      <formula>ISTEXT(H155)</formula>
    </cfRule>
    <cfRule type="expression" dxfId="1026" priority="1625">
      <formula>FIND("Agir",J155)</formula>
    </cfRule>
    <cfRule type="expression" dxfId="1025" priority="1626">
      <formula>FIND("Réagir",J155)</formula>
    </cfRule>
  </conditionalFormatting>
  <conditionalFormatting sqref="BB155">
    <cfRule type="expression" dxfId="1024" priority="1615" stopIfTrue="1">
      <formula>ISTEXT(BB155)</formula>
    </cfRule>
    <cfRule type="expression" dxfId="1023" priority="1616">
      <formula>FIND("Agir",BG155)</formula>
    </cfRule>
    <cfRule type="expression" dxfId="1022" priority="1617">
      <formula>FIND("Réagir",BG155)</formula>
    </cfRule>
  </conditionalFormatting>
  <conditionalFormatting sqref="BB155">
    <cfRule type="expression" dxfId="1021" priority="1612" stopIfTrue="1">
      <formula>ISTEXT(BB155)</formula>
    </cfRule>
    <cfRule type="expression" dxfId="1020" priority="1613">
      <formula>FIND("Agir",BG155)</formula>
    </cfRule>
    <cfRule type="expression" dxfId="1019" priority="1614">
      <formula>FIND("Réagir",BG155)</formula>
    </cfRule>
  </conditionalFormatting>
  <conditionalFormatting sqref="AA155">
    <cfRule type="expression" dxfId="1018" priority="1609" stopIfTrue="1">
      <formula>ISTEXT(AA155)</formula>
    </cfRule>
    <cfRule type="expression" dxfId="1017" priority="1610">
      <formula>FIND("Agir",BG155)</formula>
    </cfRule>
    <cfRule type="expression" dxfId="1016" priority="1611">
      <formula>FIND("Réagir",BG155)</formula>
    </cfRule>
  </conditionalFormatting>
  <conditionalFormatting sqref="I158:I165">
    <cfRule type="expression" dxfId="1015" priority="1591" stopIfTrue="1">
      <formula>ISTEXT(I158)</formula>
    </cfRule>
    <cfRule type="expression" dxfId="1014" priority="1592">
      <formula>FIND("Agir",J158)</formula>
    </cfRule>
    <cfRule type="expression" dxfId="1013" priority="1593">
      <formula>FIND("Réagir",J158)</formula>
    </cfRule>
  </conditionalFormatting>
  <conditionalFormatting sqref="F158:F165">
    <cfRule type="expression" dxfId="1012" priority="1586" stopIfTrue="1">
      <formula>ISTEXT(F158)</formula>
    </cfRule>
    <cfRule type="expression" dxfId="1011" priority="1587">
      <formula>FIND("Conforter",I158)</formula>
    </cfRule>
  </conditionalFormatting>
  <conditionalFormatting sqref="G158:G165">
    <cfRule type="expression" dxfId="1010" priority="1583" stopIfTrue="1">
      <formula>ISTEXT(G158)</formula>
    </cfRule>
    <cfRule type="expression" dxfId="1009" priority="1584">
      <formula>FIND("Agir",I158)</formula>
    </cfRule>
    <cfRule type="expression" dxfId="1008" priority="1585">
      <formula>FIND("Réagir",I158)</formula>
    </cfRule>
  </conditionalFormatting>
  <conditionalFormatting sqref="G158:H165">
    <cfRule type="expression" dxfId="1007" priority="1581" stopIfTrue="1">
      <formula>ISTEXT(G158)</formula>
    </cfRule>
    <cfRule type="expression" dxfId="1006" priority="1582">
      <formula>FIND("Conforter",J158)</formula>
    </cfRule>
  </conditionalFormatting>
  <conditionalFormatting sqref="I160">
    <cfRule type="expression" dxfId="1005" priority="1577" stopIfTrue="1">
      <formula>ISTEXT(I160)</formula>
    </cfRule>
    <cfRule type="expression" dxfId="1004" priority="1578">
      <formula>FIND("Agir",J160)</formula>
    </cfRule>
    <cfRule type="expression" dxfId="1003" priority="1579">
      <formula>FIND("Réagir",J160)</formula>
    </cfRule>
  </conditionalFormatting>
  <conditionalFormatting sqref="G160:H160">
    <cfRule type="expression" dxfId="1002" priority="1575" stopIfTrue="1">
      <formula>ISTEXT(G160)</formula>
    </cfRule>
    <cfRule type="expression" dxfId="1001" priority="1576">
      <formula>FIND("Conforter",J160)</formula>
    </cfRule>
  </conditionalFormatting>
  <conditionalFormatting sqref="I161">
    <cfRule type="expression" dxfId="1000" priority="1572" stopIfTrue="1">
      <formula>ISTEXT(I161)</formula>
    </cfRule>
    <cfRule type="expression" dxfId="999" priority="1573">
      <formula>FIND("Agir",J161)</formula>
    </cfRule>
    <cfRule type="expression" dxfId="998" priority="1574">
      <formula>FIND("Réagir",J161)</formula>
    </cfRule>
  </conditionalFormatting>
  <conditionalFormatting sqref="G161:H161">
    <cfRule type="expression" dxfId="997" priority="1570" stopIfTrue="1">
      <formula>ISTEXT(G161)</formula>
    </cfRule>
    <cfRule type="expression" dxfId="996" priority="1571">
      <formula>FIND("Conforter",J161)</formula>
    </cfRule>
  </conditionalFormatting>
  <conditionalFormatting sqref="I162">
    <cfRule type="expression" dxfId="995" priority="1567" stopIfTrue="1">
      <formula>ISTEXT(I162)</formula>
    </cfRule>
    <cfRule type="expression" dxfId="994" priority="1568">
      <formula>FIND("Agir",J162)</formula>
    </cfRule>
    <cfRule type="expression" dxfId="993" priority="1569">
      <formula>FIND("Réagir",J162)</formula>
    </cfRule>
  </conditionalFormatting>
  <conditionalFormatting sqref="G162:H162">
    <cfRule type="expression" dxfId="992" priority="1565" stopIfTrue="1">
      <formula>ISTEXT(G162)</formula>
    </cfRule>
    <cfRule type="expression" dxfId="991" priority="1566">
      <formula>FIND("Conforter",J162)</formula>
    </cfRule>
  </conditionalFormatting>
  <conditionalFormatting sqref="I163">
    <cfRule type="expression" dxfId="990" priority="1562" stopIfTrue="1">
      <formula>ISTEXT(I163)</formula>
    </cfRule>
    <cfRule type="expression" dxfId="989" priority="1563">
      <formula>FIND("Agir",J163)</formula>
    </cfRule>
    <cfRule type="expression" dxfId="988" priority="1564">
      <formula>FIND("Réagir",J163)</formula>
    </cfRule>
  </conditionalFormatting>
  <conditionalFormatting sqref="G163:H163">
    <cfRule type="expression" dxfId="987" priority="1560" stopIfTrue="1">
      <formula>ISTEXT(G163)</formula>
    </cfRule>
    <cfRule type="expression" dxfId="986" priority="1561">
      <formula>FIND("Conforter",J163)</formula>
    </cfRule>
  </conditionalFormatting>
  <conditionalFormatting sqref="I164">
    <cfRule type="expression" dxfId="985" priority="1557" stopIfTrue="1">
      <formula>ISTEXT(I164)</formula>
    </cfRule>
    <cfRule type="expression" dxfId="984" priority="1558">
      <formula>FIND("Agir",J164)</formula>
    </cfRule>
    <cfRule type="expression" dxfId="983" priority="1559">
      <formula>FIND("Réagir",J164)</formula>
    </cfRule>
  </conditionalFormatting>
  <conditionalFormatting sqref="G164:H164">
    <cfRule type="expression" dxfId="982" priority="1555" stopIfTrue="1">
      <formula>ISTEXT(G164)</formula>
    </cfRule>
    <cfRule type="expression" dxfId="981" priority="1556">
      <formula>FIND("Conforter",J164)</formula>
    </cfRule>
  </conditionalFormatting>
  <conditionalFormatting sqref="I165">
    <cfRule type="expression" dxfId="980" priority="1552" stopIfTrue="1">
      <formula>ISTEXT(I165)</formula>
    </cfRule>
    <cfRule type="expression" dxfId="979" priority="1553">
      <formula>FIND("Agir",J165)</formula>
    </cfRule>
    <cfRule type="expression" dxfId="978" priority="1554">
      <formula>FIND("Réagir",J165)</formula>
    </cfRule>
  </conditionalFormatting>
  <conditionalFormatting sqref="G165:H165">
    <cfRule type="expression" dxfId="977" priority="1550" stopIfTrue="1">
      <formula>ISTEXT(G165)</formula>
    </cfRule>
    <cfRule type="expression" dxfId="976" priority="1551">
      <formula>FIND("Conforter",J165)</formula>
    </cfRule>
  </conditionalFormatting>
  <conditionalFormatting sqref="I159">
    <cfRule type="expression" dxfId="975" priority="1547" stopIfTrue="1">
      <formula>ISTEXT(I159)</formula>
    </cfRule>
    <cfRule type="expression" dxfId="974" priority="1548">
      <formula>FIND("Agir",J159)</formula>
    </cfRule>
    <cfRule type="expression" dxfId="973" priority="1549">
      <formula>FIND("Réagir",J159)</formula>
    </cfRule>
  </conditionalFormatting>
  <conditionalFormatting sqref="D158:D165">
    <cfRule type="expression" dxfId="972" priority="1537" stopIfTrue="1">
      <formula>ISTEXT(D158)</formula>
    </cfRule>
    <cfRule type="expression" dxfId="971" priority="1538">
      <formula>FIND("Agir",E158)</formula>
    </cfRule>
    <cfRule type="expression" dxfId="970" priority="1539">
      <formula>FIND("Réagir",E158)</formula>
    </cfRule>
  </conditionalFormatting>
  <conditionalFormatting sqref="D159:D165">
    <cfRule type="expression" dxfId="969" priority="1535" stopIfTrue="1">
      <formula>ISTEXT(D159)</formula>
    </cfRule>
    <cfRule type="expression" dxfId="968" priority="1536">
      <formula>FIND("Conforter",F159)</formula>
    </cfRule>
  </conditionalFormatting>
  <conditionalFormatting sqref="D158">
    <cfRule type="expression" dxfId="967" priority="1533" stopIfTrue="1">
      <formula>ISTEXT(D158)</formula>
    </cfRule>
    <cfRule type="expression" dxfId="966" priority="1534">
      <formula>FIND("Conforter",F158)</formula>
    </cfRule>
  </conditionalFormatting>
  <conditionalFormatting sqref="D160">
    <cfRule type="expression" dxfId="965" priority="1531" stopIfTrue="1">
      <formula>ISTEXT(D160)</formula>
    </cfRule>
    <cfRule type="expression" dxfId="964" priority="1532">
      <formula>FIND("Conforter",F160)</formula>
    </cfRule>
  </conditionalFormatting>
  <conditionalFormatting sqref="D161">
    <cfRule type="expression" dxfId="963" priority="1529" stopIfTrue="1">
      <formula>ISTEXT(D161)</formula>
    </cfRule>
    <cfRule type="expression" dxfId="962" priority="1530">
      <formula>FIND("Conforter",F161)</formula>
    </cfRule>
  </conditionalFormatting>
  <conditionalFormatting sqref="D162">
    <cfRule type="expression" dxfId="961" priority="1527" stopIfTrue="1">
      <formula>ISTEXT(D162)</formula>
    </cfRule>
    <cfRule type="expression" dxfId="960" priority="1528">
      <formula>FIND("Conforter",F162)</formula>
    </cfRule>
  </conditionalFormatting>
  <conditionalFormatting sqref="D163">
    <cfRule type="expression" dxfId="959" priority="1525" stopIfTrue="1">
      <formula>ISTEXT(D163)</formula>
    </cfRule>
    <cfRule type="expression" dxfId="958" priority="1526">
      <formula>FIND("Conforter",F163)</formula>
    </cfRule>
  </conditionalFormatting>
  <conditionalFormatting sqref="D164">
    <cfRule type="expression" dxfId="957" priority="1523" stopIfTrue="1">
      <formula>ISTEXT(D164)</formula>
    </cfRule>
    <cfRule type="expression" dxfId="956" priority="1524">
      <formula>FIND("Conforter",F164)</formula>
    </cfRule>
  </conditionalFormatting>
  <conditionalFormatting sqref="D165">
    <cfRule type="expression" dxfId="955" priority="1521" stopIfTrue="1">
      <formula>ISTEXT(D165)</formula>
    </cfRule>
    <cfRule type="expression" dxfId="954" priority="1522">
      <formula>FIND("Conforter",F165)</formula>
    </cfRule>
  </conditionalFormatting>
  <conditionalFormatting sqref="H158:H165">
    <cfRule type="expression" dxfId="953" priority="1518" stopIfTrue="1">
      <formula>ISTEXT(H158)</formula>
    </cfRule>
    <cfRule type="expression" dxfId="952" priority="1519">
      <formula>FIND("Agir",J158)</formula>
    </cfRule>
    <cfRule type="expression" dxfId="951" priority="1520">
      <formula>FIND("Réagir",J158)</formula>
    </cfRule>
  </conditionalFormatting>
  <conditionalFormatting sqref="H158">
    <cfRule type="expression" dxfId="950" priority="1510" stopIfTrue="1">
      <formula>ISTEXT(H158)</formula>
    </cfRule>
    <cfRule type="expression" dxfId="949" priority="1511">
      <formula>FIND("Conforter",J158)</formula>
    </cfRule>
  </conditionalFormatting>
  <conditionalFormatting sqref="BB158:BB165">
    <cfRule type="expression" dxfId="948" priority="1507" stopIfTrue="1">
      <formula>ISTEXT(BB158)</formula>
    </cfRule>
    <cfRule type="expression" dxfId="947" priority="1508">
      <formula>FIND("Agir",BG158)</formula>
    </cfRule>
    <cfRule type="expression" dxfId="946" priority="1509">
      <formula>FIND("Réagir",BG158)</formula>
    </cfRule>
  </conditionalFormatting>
  <conditionalFormatting sqref="BB160">
    <cfRule type="expression" dxfId="945" priority="1504" stopIfTrue="1">
      <formula>ISTEXT(BB160)</formula>
    </cfRule>
    <cfRule type="expression" dxfId="944" priority="1505">
      <formula>FIND("Agir",BG160)</formula>
    </cfRule>
    <cfRule type="expression" dxfId="943" priority="1506">
      <formula>FIND("Réagir",BG160)</formula>
    </cfRule>
  </conditionalFormatting>
  <conditionalFormatting sqref="BB161">
    <cfRule type="expression" dxfId="942" priority="1501" stopIfTrue="1">
      <formula>ISTEXT(BB161)</formula>
    </cfRule>
    <cfRule type="expression" dxfId="941" priority="1502">
      <formula>FIND("Agir",BG161)</formula>
    </cfRule>
    <cfRule type="expression" dxfId="940" priority="1503">
      <formula>FIND("Réagir",BG161)</formula>
    </cfRule>
  </conditionalFormatting>
  <conditionalFormatting sqref="BB162">
    <cfRule type="expression" dxfId="939" priority="1498" stopIfTrue="1">
      <formula>ISTEXT(BB162)</formula>
    </cfRule>
    <cfRule type="expression" dxfId="938" priority="1499">
      <formula>FIND("Agir",BG162)</formula>
    </cfRule>
    <cfRule type="expression" dxfId="937" priority="1500">
      <formula>FIND("Réagir",BG162)</formula>
    </cfRule>
  </conditionalFormatting>
  <conditionalFormatting sqref="BB163">
    <cfRule type="expression" dxfId="936" priority="1495" stopIfTrue="1">
      <formula>ISTEXT(BB163)</formula>
    </cfRule>
    <cfRule type="expression" dxfId="935" priority="1496">
      <formula>FIND("Agir",BG163)</formula>
    </cfRule>
    <cfRule type="expression" dxfId="934" priority="1497">
      <formula>FIND("Réagir",BG163)</formula>
    </cfRule>
  </conditionalFormatting>
  <conditionalFormatting sqref="BB164">
    <cfRule type="expression" dxfId="933" priority="1492" stopIfTrue="1">
      <formula>ISTEXT(BB164)</formula>
    </cfRule>
    <cfRule type="expression" dxfId="932" priority="1493">
      <formula>FIND("Agir",BG164)</formula>
    </cfRule>
    <cfRule type="expression" dxfId="931" priority="1494">
      <formula>FIND("Réagir",BG164)</formula>
    </cfRule>
  </conditionalFormatting>
  <conditionalFormatting sqref="BB165">
    <cfRule type="expression" dxfId="930" priority="1489" stopIfTrue="1">
      <formula>ISTEXT(BB165)</formula>
    </cfRule>
    <cfRule type="expression" dxfId="929" priority="1490">
      <formula>FIND("Agir",BG165)</formula>
    </cfRule>
    <cfRule type="expression" dxfId="928" priority="1491">
      <formula>FIND("Réagir",BG165)</formula>
    </cfRule>
  </conditionalFormatting>
  <conditionalFormatting sqref="BB159">
    <cfRule type="expression" dxfId="927" priority="1486" stopIfTrue="1">
      <formula>ISTEXT(BB159)</formula>
    </cfRule>
    <cfRule type="expression" dxfId="926" priority="1487">
      <formula>FIND("Agir",BG159)</formula>
    </cfRule>
    <cfRule type="expression" dxfId="925" priority="1488">
      <formula>FIND("Réagir",BG159)</formula>
    </cfRule>
  </conditionalFormatting>
  <conditionalFormatting sqref="AA158:AA165">
    <cfRule type="expression" dxfId="924" priority="1483" stopIfTrue="1">
      <formula>ISTEXT(AA158)</formula>
    </cfRule>
    <cfRule type="expression" dxfId="923" priority="1484">
      <formula>FIND("Agir",BG158)</formula>
    </cfRule>
    <cfRule type="expression" dxfId="922" priority="1485">
      <formula>FIND("Réagir",BG158)</formula>
    </cfRule>
  </conditionalFormatting>
  <conditionalFormatting sqref="I159">
    <cfRule type="expression" dxfId="921" priority="1465" stopIfTrue="1">
      <formula>ISTEXT(I159)</formula>
    </cfRule>
    <cfRule type="expression" dxfId="920" priority="1466">
      <formula>FIND("Agir",J159)</formula>
    </cfRule>
    <cfRule type="expression" dxfId="919" priority="1467">
      <formula>FIND("Réagir",J159)</formula>
    </cfRule>
  </conditionalFormatting>
  <conditionalFormatting sqref="G159:H159">
    <cfRule type="expression" dxfId="918" priority="1463" stopIfTrue="1">
      <formula>ISTEXT(G159)</formula>
    </cfRule>
    <cfRule type="expression" dxfId="917" priority="1464">
      <formula>FIND("Conforter",J159)</formula>
    </cfRule>
  </conditionalFormatting>
  <conditionalFormatting sqref="D159">
    <cfRule type="expression" dxfId="916" priority="1461" stopIfTrue="1">
      <formula>ISTEXT(D159)</formula>
    </cfRule>
    <cfRule type="expression" dxfId="915" priority="1462">
      <formula>FIND("Conforter",F159)</formula>
    </cfRule>
  </conditionalFormatting>
  <conditionalFormatting sqref="BB159">
    <cfRule type="expression" dxfId="914" priority="1458" stopIfTrue="1">
      <formula>ISTEXT(BB159)</formula>
    </cfRule>
    <cfRule type="expression" dxfId="913" priority="1459">
      <formula>FIND("Agir",BG159)</formula>
    </cfRule>
    <cfRule type="expression" dxfId="912" priority="1460">
      <formula>FIND("Réagir",BG159)</formula>
    </cfRule>
  </conditionalFormatting>
  <conditionalFormatting sqref="I160">
    <cfRule type="expression" dxfId="911" priority="1455" stopIfTrue="1">
      <formula>ISTEXT(I160)</formula>
    </cfRule>
    <cfRule type="expression" dxfId="910" priority="1456">
      <formula>FIND("Agir",J160)</formula>
    </cfRule>
    <cfRule type="expression" dxfId="909" priority="1457">
      <formula>FIND("Réagir",J160)</formula>
    </cfRule>
  </conditionalFormatting>
  <conditionalFormatting sqref="G160:H160">
    <cfRule type="expression" dxfId="908" priority="1453" stopIfTrue="1">
      <formula>ISTEXT(G160)</formula>
    </cfRule>
    <cfRule type="expression" dxfId="907" priority="1454">
      <formula>FIND("Conforter",J160)</formula>
    </cfRule>
  </conditionalFormatting>
  <conditionalFormatting sqref="D160">
    <cfRule type="expression" dxfId="906" priority="1451" stopIfTrue="1">
      <formula>ISTEXT(D160)</formula>
    </cfRule>
    <cfRule type="expression" dxfId="905" priority="1452">
      <formula>FIND("Conforter",F160)</formula>
    </cfRule>
  </conditionalFormatting>
  <conditionalFormatting sqref="BB160">
    <cfRule type="expression" dxfId="904" priority="1448" stopIfTrue="1">
      <formula>ISTEXT(BB160)</formula>
    </cfRule>
    <cfRule type="expression" dxfId="903" priority="1449">
      <formula>FIND("Agir",BG160)</formula>
    </cfRule>
    <cfRule type="expression" dxfId="902" priority="1450">
      <formula>FIND("Réagir",BG160)</formula>
    </cfRule>
  </conditionalFormatting>
  <conditionalFormatting sqref="I161">
    <cfRule type="expression" dxfId="901" priority="1445" stopIfTrue="1">
      <formula>ISTEXT(I161)</formula>
    </cfRule>
    <cfRule type="expression" dxfId="900" priority="1446">
      <formula>FIND("Agir",J161)</formula>
    </cfRule>
    <cfRule type="expression" dxfId="899" priority="1447">
      <formula>FIND("Réagir",J161)</formula>
    </cfRule>
  </conditionalFormatting>
  <conditionalFormatting sqref="G161:H161">
    <cfRule type="expression" dxfId="898" priority="1443" stopIfTrue="1">
      <formula>ISTEXT(G161)</formula>
    </cfRule>
    <cfRule type="expression" dxfId="897" priority="1444">
      <formula>FIND("Conforter",J161)</formula>
    </cfRule>
  </conditionalFormatting>
  <conditionalFormatting sqref="D161">
    <cfRule type="expression" dxfId="896" priority="1441" stopIfTrue="1">
      <formula>ISTEXT(D161)</formula>
    </cfRule>
    <cfRule type="expression" dxfId="895" priority="1442">
      <formula>FIND("Conforter",F161)</formula>
    </cfRule>
  </conditionalFormatting>
  <conditionalFormatting sqref="BB161">
    <cfRule type="expression" dxfId="894" priority="1438" stopIfTrue="1">
      <formula>ISTEXT(BB161)</formula>
    </cfRule>
    <cfRule type="expression" dxfId="893" priority="1439">
      <formula>FIND("Agir",BG161)</formula>
    </cfRule>
    <cfRule type="expression" dxfId="892" priority="1440">
      <formula>FIND("Réagir",BG161)</formula>
    </cfRule>
  </conditionalFormatting>
  <conditionalFormatting sqref="I166">
    <cfRule type="expression" dxfId="891" priority="1435" stopIfTrue="1">
      <formula>ISTEXT(I166)</formula>
    </cfRule>
    <cfRule type="expression" dxfId="890" priority="1436">
      <formula>FIND("Agir",J166)</formula>
    </cfRule>
    <cfRule type="expression" dxfId="889" priority="1437">
      <formula>FIND("Réagir",J166)</formula>
    </cfRule>
  </conditionalFormatting>
  <conditionalFormatting sqref="F166">
    <cfRule type="expression" dxfId="888" priority="1430" stopIfTrue="1">
      <formula>ISTEXT(F166)</formula>
    </cfRule>
    <cfRule type="expression" dxfId="887" priority="1431">
      <formula>FIND("Conforter",I166)</formula>
    </cfRule>
  </conditionalFormatting>
  <conditionalFormatting sqref="G166">
    <cfRule type="expression" dxfId="886" priority="1427" stopIfTrue="1">
      <formula>ISTEXT(G166)</formula>
    </cfRule>
    <cfRule type="expression" dxfId="885" priority="1428">
      <formula>FIND("Agir",I166)</formula>
    </cfRule>
    <cfRule type="expression" dxfId="884" priority="1429">
      <formula>FIND("Réagir",I166)</formula>
    </cfRule>
  </conditionalFormatting>
  <conditionalFormatting sqref="G166:H166">
    <cfRule type="expression" dxfId="883" priority="1425" stopIfTrue="1">
      <formula>ISTEXT(G166)</formula>
    </cfRule>
    <cfRule type="expression" dxfId="882" priority="1426">
      <formula>FIND("Conforter",J166)</formula>
    </cfRule>
  </conditionalFormatting>
  <conditionalFormatting sqref="I166">
    <cfRule type="expression" dxfId="881" priority="1421" stopIfTrue="1">
      <formula>ISTEXT(I166)</formula>
    </cfRule>
    <cfRule type="expression" dxfId="880" priority="1422">
      <formula>FIND("Agir",J166)</formula>
    </cfRule>
    <cfRule type="expression" dxfId="879" priority="1423">
      <formula>FIND("Réagir",J166)</formula>
    </cfRule>
  </conditionalFormatting>
  <conditionalFormatting sqref="G166:H166">
    <cfRule type="expression" dxfId="878" priority="1419" stopIfTrue="1">
      <formula>ISTEXT(G166)</formula>
    </cfRule>
    <cfRule type="expression" dxfId="877" priority="1420">
      <formula>FIND("Conforter",J166)</formula>
    </cfRule>
  </conditionalFormatting>
  <conditionalFormatting sqref="D166">
    <cfRule type="expression" dxfId="876" priority="1409" stopIfTrue="1">
      <formula>ISTEXT(D166)</formula>
    </cfRule>
    <cfRule type="expression" dxfId="875" priority="1410">
      <formula>FIND("Agir",E166)</formula>
    </cfRule>
    <cfRule type="expression" dxfId="874" priority="1411">
      <formula>FIND("Réagir",E166)</formula>
    </cfRule>
  </conditionalFormatting>
  <conditionalFormatting sqref="D166">
    <cfRule type="expression" dxfId="873" priority="1407" stopIfTrue="1">
      <formula>ISTEXT(D166)</formula>
    </cfRule>
    <cfRule type="expression" dxfId="872" priority="1408">
      <formula>FIND("Conforter",F166)</formula>
    </cfRule>
  </conditionalFormatting>
  <conditionalFormatting sqref="D166">
    <cfRule type="expression" dxfId="871" priority="1405" stopIfTrue="1">
      <formula>ISTEXT(D166)</formula>
    </cfRule>
    <cfRule type="expression" dxfId="870" priority="1406">
      <formula>FIND("Conforter",F166)</formula>
    </cfRule>
  </conditionalFormatting>
  <conditionalFormatting sqref="H166">
    <cfRule type="expression" dxfId="869" priority="1402" stopIfTrue="1">
      <formula>ISTEXT(H166)</formula>
    </cfRule>
    <cfRule type="expression" dxfId="868" priority="1403">
      <formula>FIND("Agir",J166)</formula>
    </cfRule>
    <cfRule type="expression" dxfId="867" priority="1404">
      <formula>FIND("Réagir",J166)</formula>
    </cfRule>
  </conditionalFormatting>
  <conditionalFormatting sqref="BB166">
    <cfRule type="expression" dxfId="866" priority="1393" stopIfTrue="1">
      <formula>ISTEXT(BB166)</formula>
    </cfRule>
    <cfRule type="expression" dxfId="865" priority="1394">
      <formula>FIND("Agir",BG166)</formula>
    </cfRule>
    <cfRule type="expression" dxfId="864" priority="1395">
      <formula>FIND("Réagir",BG166)</formula>
    </cfRule>
  </conditionalFormatting>
  <conditionalFormatting sqref="BB166">
    <cfRule type="expression" dxfId="863" priority="1390" stopIfTrue="1">
      <formula>ISTEXT(BB166)</formula>
    </cfRule>
    <cfRule type="expression" dxfId="862" priority="1391">
      <formula>FIND("Agir",BG166)</formula>
    </cfRule>
    <cfRule type="expression" dxfId="861" priority="1392">
      <formula>FIND("Réagir",BG166)</formula>
    </cfRule>
  </conditionalFormatting>
  <conditionalFormatting sqref="AA166">
    <cfRule type="expression" dxfId="860" priority="1387" stopIfTrue="1">
      <formula>ISTEXT(AA166)</formula>
    </cfRule>
    <cfRule type="expression" dxfId="859" priority="1388">
      <formula>FIND("Agir",BG166)</formula>
    </cfRule>
    <cfRule type="expression" dxfId="858" priority="1389">
      <formula>FIND("Réagir",BG166)</formula>
    </cfRule>
  </conditionalFormatting>
  <conditionalFormatting sqref="I168">
    <cfRule type="expression" dxfId="857" priority="1369" stopIfTrue="1">
      <formula>ISTEXT(I168)</formula>
    </cfRule>
    <cfRule type="expression" dxfId="856" priority="1370">
      <formula>FIND("Agir",J168)</formula>
    </cfRule>
    <cfRule type="expression" dxfId="855" priority="1371">
      <formula>FIND("Réagir",J168)</formula>
    </cfRule>
  </conditionalFormatting>
  <conditionalFormatting sqref="F168">
    <cfRule type="expression" dxfId="854" priority="1364" stopIfTrue="1">
      <formula>ISTEXT(F168)</formula>
    </cfRule>
    <cfRule type="expression" dxfId="853" priority="1365">
      <formula>FIND("Conforter",I168)</formula>
    </cfRule>
  </conditionalFormatting>
  <conditionalFormatting sqref="G168">
    <cfRule type="expression" dxfId="852" priority="1361" stopIfTrue="1">
      <formula>ISTEXT(G168)</formula>
    </cfRule>
    <cfRule type="expression" dxfId="851" priority="1362">
      <formula>FIND("Agir",I168)</formula>
    </cfRule>
    <cfRule type="expression" dxfId="850" priority="1363">
      <formula>FIND("Réagir",I168)</formula>
    </cfRule>
  </conditionalFormatting>
  <conditionalFormatting sqref="G168:H168">
    <cfRule type="expression" dxfId="849" priority="1359" stopIfTrue="1">
      <formula>ISTEXT(G168)</formula>
    </cfRule>
    <cfRule type="expression" dxfId="848" priority="1360">
      <formula>FIND("Conforter",J168)</formula>
    </cfRule>
  </conditionalFormatting>
  <conditionalFormatting sqref="I168">
    <cfRule type="expression" dxfId="847" priority="1355" stopIfTrue="1">
      <formula>ISTEXT(I168)</formula>
    </cfRule>
    <cfRule type="expression" dxfId="846" priority="1356">
      <formula>FIND("Agir",J168)</formula>
    </cfRule>
    <cfRule type="expression" dxfId="845" priority="1357">
      <formula>FIND("Réagir",J168)</formula>
    </cfRule>
  </conditionalFormatting>
  <conditionalFormatting sqref="G168:H168">
    <cfRule type="expression" dxfId="844" priority="1353" stopIfTrue="1">
      <formula>ISTEXT(G168)</formula>
    </cfRule>
    <cfRule type="expression" dxfId="843" priority="1354">
      <formula>FIND("Conforter",J168)</formula>
    </cfRule>
  </conditionalFormatting>
  <conditionalFormatting sqref="D168">
    <cfRule type="expression" dxfId="842" priority="1343" stopIfTrue="1">
      <formula>ISTEXT(D168)</formula>
    </cfRule>
    <cfRule type="expression" dxfId="841" priority="1344">
      <formula>FIND("Agir",E168)</formula>
    </cfRule>
    <cfRule type="expression" dxfId="840" priority="1345">
      <formula>FIND("Réagir",E168)</formula>
    </cfRule>
  </conditionalFormatting>
  <conditionalFormatting sqref="D168">
    <cfRule type="expression" dxfId="839" priority="1341" stopIfTrue="1">
      <formula>ISTEXT(D168)</formula>
    </cfRule>
    <cfRule type="expression" dxfId="838" priority="1342">
      <formula>FIND("Conforter",F168)</formula>
    </cfRule>
  </conditionalFormatting>
  <conditionalFormatting sqref="D168">
    <cfRule type="expression" dxfId="837" priority="1339" stopIfTrue="1">
      <formula>ISTEXT(D168)</formula>
    </cfRule>
    <cfRule type="expression" dxfId="836" priority="1340">
      <formula>FIND("Conforter",F168)</formula>
    </cfRule>
  </conditionalFormatting>
  <conditionalFormatting sqref="H168">
    <cfRule type="expression" dxfId="835" priority="1336" stopIfTrue="1">
      <formula>ISTEXT(H168)</formula>
    </cfRule>
    <cfRule type="expression" dxfId="834" priority="1337">
      <formula>FIND("Agir",J168)</formula>
    </cfRule>
    <cfRule type="expression" dxfId="833" priority="1338">
      <formula>FIND("Réagir",J168)</formula>
    </cfRule>
  </conditionalFormatting>
  <conditionalFormatting sqref="BB168">
    <cfRule type="expression" dxfId="832" priority="1327" stopIfTrue="1">
      <formula>ISTEXT(BB168)</formula>
    </cfRule>
    <cfRule type="expression" dxfId="831" priority="1328">
      <formula>FIND("Agir",BG168)</formula>
    </cfRule>
    <cfRule type="expression" dxfId="830" priority="1329">
      <formula>FIND("Réagir",BG168)</formula>
    </cfRule>
  </conditionalFormatting>
  <conditionalFormatting sqref="BB168">
    <cfRule type="expression" dxfId="829" priority="1324" stopIfTrue="1">
      <formula>ISTEXT(BB168)</formula>
    </cfRule>
    <cfRule type="expression" dxfId="828" priority="1325">
      <formula>FIND("Agir",BG168)</formula>
    </cfRule>
    <cfRule type="expression" dxfId="827" priority="1326">
      <formula>FIND("Réagir",BG168)</formula>
    </cfRule>
  </conditionalFormatting>
  <conditionalFormatting sqref="AA168">
    <cfRule type="expression" dxfId="826" priority="1321" stopIfTrue="1">
      <formula>ISTEXT(AA168)</formula>
    </cfRule>
    <cfRule type="expression" dxfId="825" priority="1322">
      <formula>FIND("Agir",BG168)</formula>
    </cfRule>
    <cfRule type="expression" dxfId="824" priority="1323">
      <formula>FIND("Réagir",BG168)</formula>
    </cfRule>
  </conditionalFormatting>
  <conditionalFormatting sqref="I169 I195:I196 I192:I193 I188:I190 I183:I185 I181 I171:I175 I177:I179">
    <cfRule type="expression" dxfId="823" priority="1303" stopIfTrue="1">
      <formula>ISTEXT(I169)</formula>
    </cfRule>
    <cfRule type="expression" dxfId="822" priority="1304">
      <formula>FIND("Agir",J169)</formula>
    </cfRule>
    <cfRule type="expression" dxfId="821" priority="1305">
      <formula>FIND("Réagir",J169)</formula>
    </cfRule>
  </conditionalFormatting>
  <conditionalFormatting sqref="F169 F195:F196 F192:F193 F188:F190 F183:F185 F181 F171:F175 F177:F179">
    <cfRule type="expression" dxfId="820" priority="1298" stopIfTrue="1">
      <formula>ISTEXT(F169)</formula>
    </cfRule>
    <cfRule type="expression" dxfId="819" priority="1299">
      <formula>FIND("Conforter",I169)</formula>
    </cfRule>
  </conditionalFormatting>
  <conditionalFormatting sqref="G169 G195:G196 G192:G193 G188:G190 G183:G185 G181 G171:G175 G177:G179">
    <cfRule type="expression" dxfId="818" priority="1295" stopIfTrue="1">
      <formula>ISTEXT(G169)</formula>
    </cfRule>
    <cfRule type="expression" dxfId="817" priority="1296">
      <formula>FIND("Agir",I169)</formula>
    </cfRule>
    <cfRule type="expression" dxfId="816" priority="1297">
      <formula>FIND("Réagir",I169)</formula>
    </cfRule>
  </conditionalFormatting>
  <conditionalFormatting sqref="G169:H169 G195:H196 G192:H193 G188:H190 G183:H185 G181:H181 G171:H175 G177:H179">
    <cfRule type="expression" dxfId="815" priority="1293" stopIfTrue="1">
      <formula>ISTEXT(G169)</formula>
    </cfRule>
    <cfRule type="expression" dxfId="814" priority="1294">
      <formula>FIND("Conforter",J169)</formula>
    </cfRule>
  </conditionalFormatting>
  <conditionalFormatting sqref="I169 I195:I196 I192:I193 I188:I190 I183:I185 I181 I171:I175 I177:I179">
    <cfRule type="expression" dxfId="813" priority="1289" stopIfTrue="1">
      <formula>ISTEXT(I169)</formula>
    </cfRule>
    <cfRule type="expression" dxfId="812" priority="1290">
      <formula>FIND("Agir",J169)</formula>
    </cfRule>
    <cfRule type="expression" dxfId="811" priority="1291">
      <formula>FIND("Réagir",J169)</formula>
    </cfRule>
  </conditionalFormatting>
  <conditionalFormatting sqref="G169:H169 G195:H196 G192:H193 G188:H190 G183:H185 G181:H181 G171:H175 G177:H179">
    <cfRule type="expression" dxfId="810" priority="1287" stopIfTrue="1">
      <formula>ISTEXT(G169)</formula>
    </cfRule>
    <cfRule type="expression" dxfId="809" priority="1288">
      <formula>FIND("Conforter",J169)</formula>
    </cfRule>
  </conditionalFormatting>
  <conditionalFormatting sqref="D169 D195:D196 D192:D193 D188:D190 D183:D185 D181 D171:D175 D177:D179">
    <cfRule type="expression" dxfId="808" priority="1277" stopIfTrue="1">
      <formula>ISTEXT(D169)</formula>
    </cfRule>
    <cfRule type="expression" dxfId="807" priority="1278">
      <formula>FIND("Agir",E169)</formula>
    </cfRule>
    <cfRule type="expression" dxfId="806" priority="1279">
      <formula>FIND("Réagir",E169)</formula>
    </cfRule>
  </conditionalFormatting>
  <conditionalFormatting sqref="D169 D195:D196 D192:D193 D188:D190 D183:D185 D181 D171:D175 D177:D179">
    <cfRule type="expression" dxfId="805" priority="1275" stopIfTrue="1">
      <formula>ISTEXT(D169)</formula>
    </cfRule>
    <cfRule type="expression" dxfId="804" priority="1276">
      <formula>FIND("Conforter",F169)</formula>
    </cfRule>
  </conditionalFormatting>
  <conditionalFormatting sqref="D169 D195:D196 D192:D193 D188:D190 D183:D185 D181 D171:D175 D177:D179">
    <cfRule type="expression" dxfId="803" priority="1273" stopIfTrue="1">
      <formula>ISTEXT(D169)</formula>
    </cfRule>
    <cfRule type="expression" dxfId="802" priority="1274">
      <formula>FIND("Conforter",F169)</formula>
    </cfRule>
  </conditionalFormatting>
  <conditionalFormatting sqref="H169 H195:H196 H192:H193 H188:H190 H183:H185 H181 H171:H175 H177:H179">
    <cfRule type="expression" dxfId="801" priority="1270" stopIfTrue="1">
      <formula>ISTEXT(H169)</formula>
    </cfRule>
    <cfRule type="expression" dxfId="800" priority="1271">
      <formula>FIND("Agir",J169)</formula>
    </cfRule>
    <cfRule type="expression" dxfId="799" priority="1272">
      <formula>FIND("Réagir",J169)</formula>
    </cfRule>
  </conditionalFormatting>
  <conditionalFormatting sqref="BB169 BB195:BB196 BB192:BB193 BB188:BB190 BB183:BB185 BB181 BB171:BB175 BB177:BB179">
    <cfRule type="expression" dxfId="798" priority="1261" stopIfTrue="1">
      <formula>ISTEXT(BB169)</formula>
    </cfRule>
    <cfRule type="expression" dxfId="797" priority="1262">
      <formula>FIND("Agir",BG169)</formula>
    </cfRule>
    <cfRule type="expression" dxfId="796" priority="1263">
      <formula>FIND("Réagir",BG169)</formula>
    </cfRule>
  </conditionalFormatting>
  <conditionalFormatting sqref="BB169 BB195:BB196 BB192:BB193 BB188:BB190 BB183:BB185 BB181 BB171:BB175 BB177:BB179">
    <cfRule type="expression" dxfId="795" priority="1258" stopIfTrue="1">
      <formula>ISTEXT(BB169)</formula>
    </cfRule>
    <cfRule type="expression" dxfId="794" priority="1259">
      <formula>FIND("Agir",BG169)</formula>
    </cfRule>
    <cfRule type="expression" dxfId="793" priority="1260">
      <formula>FIND("Réagir",BG169)</formula>
    </cfRule>
  </conditionalFormatting>
  <conditionalFormatting sqref="AA169">
    <cfRule type="expression" dxfId="792" priority="1255" stopIfTrue="1">
      <formula>ISTEXT(AA169)</formula>
    </cfRule>
    <cfRule type="expression" dxfId="791" priority="1256">
      <formula>FIND("Agir",BG169)</formula>
    </cfRule>
    <cfRule type="expression" dxfId="790" priority="1257">
      <formula>FIND("Réagir",BG169)</formula>
    </cfRule>
  </conditionalFormatting>
  <conditionalFormatting sqref="D162">
    <cfRule type="expression" dxfId="789" priority="1238" stopIfTrue="1">
      <formula>ISTEXT(D162)</formula>
    </cfRule>
    <cfRule type="expression" dxfId="788" priority="1239">
      <formula>FIND("Conforter",F162)</formula>
    </cfRule>
  </conditionalFormatting>
  <conditionalFormatting sqref="H162">
    <cfRule type="expression" dxfId="787" priority="1236" stopIfTrue="1">
      <formula>ISTEXT(H162)</formula>
    </cfRule>
    <cfRule type="expression" dxfId="786" priority="1237">
      <formula>FIND("Conforter",J162)</formula>
    </cfRule>
  </conditionalFormatting>
  <conditionalFormatting sqref="D163">
    <cfRule type="expression" dxfId="785" priority="1234" stopIfTrue="1">
      <formula>ISTEXT(D163)</formula>
    </cfRule>
    <cfRule type="expression" dxfId="784" priority="1235">
      <formula>FIND("Conforter",F163)</formula>
    </cfRule>
  </conditionalFormatting>
  <conditionalFormatting sqref="H163">
    <cfRule type="expression" dxfId="783" priority="1232" stopIfTrue="1">
      <formula>ISTEXT(H163)</formula>
    </cfRule>
    <cfRule type="expression" dxfId="782" priority="1233">
      <formula>FIND("Conforter",J163)</formula>
    </cfRule>
  </conditionalFormatting>
  <conditionalFormatting sqref="D164">
    <cfRule type="expression" dxfId="781" priority="1230" stopIfTrue="1">
      <formula>ISTEXT(D164)</formula>
    </cfRule>
    <cfRule type="expression" dxfId="780" priority="1231">
      <formula>FIND("Conforter",F164)</formula>
    </cfRule>
  </conditionalFormatting>
  <conditionalFormatting sqref="H164">
    <cfRule type="expression" dxfId="779" priority="1228" stopIfTrue="1">
      <formula>ISTEXT(H164)</formula>
    </cfRule>
    <cfRule type="expression" dxfId="778" priority="1229">
      <formula>FIND("Conforter",J164)</formula>
    </cfRule>
  </conditionalFormatting>
  <conditionalFormatting sqref="I167">
    <cfRule type="expression" dxfId="777" priority="1225" stopIfTrue="1">
      <formula>ISTEXT(I167)</formula>
    </cfRule>
    <cfRule type="expression" dxfId="776" priority="1226">
      <formula>FIND("Agir",J167)</formula>
    </cfRule>
    <cfRule type="expression" dxfId="775" priority="1227">
      <formula>FIND("Réagir",J167)</formula>
    </cfRule>
  </conditionalFormatting>
  <conditionalFormatting sqref="F167">
    <cfRule type="expression" dxfId="774" priority="1220" stopIfTrue="1">
      <formula>ISTEXT(F167)</formula>
    </cfRule>
    <cfRule type="expression" dxfId="773" priority="1221">
      <formula>FIND("Conforter",I167)</formula>
    </cfRule>
  </conditionalFormatting>
  <conditionalFormatting sqref="G167">
    <cfRule type="expression" dxfId="772" priority="1217" stopIfTrue="1">
      <formula>ISTEXT(G167)</formula>
    </cfRule>
    <cfRule type="expression" dxfId="771" priority="1218">
      <formula>FIND("Agir",I167)</formula>
    </cfRule>
    <cfRule type="expression" dxfId="770" priority="1219">
      <formula>FIND("Réagir",I167)</formula>
    </cfRule>
  </conditionalFormatting>
  <conditionalFormatting sqref="G167:H167">
    <cfRule type="expression" dxfId="769" priority="1215" stopIfTrue="1">
      <formula>ISTEXT(G167)</formula>
    </cfRule>
    <cfRule type="expression" dxfId="768" priority="1216">
      <formula>FIND("Conforter",J167)</formula>
    </cfRule>
  </conditionalFormatting>
  <conditionalFormatting sqref="D167">
    <cfRule type="expression" dxfId="767" priority="1205" stopIfTrue="1">
      <formula>ISTEXT(D167)</formula>
    </cfRule>
    <cfRule type="expression" dxfId="766" priority="1206">
      <formula>FIND("Agir",E167)</formula>
    </cfRule>
    <cfRule type="expression" dxfId="765" priority="1207">
      <formula>FIND("Réagir",E167)</formula>
    </cfRule>
  </conditionalFormatting>
  <conditionalFormatting sqref="D167">
    <cfRule type="expression" dxfId="764" priority="1203" stopIfTrue="1">
      <formula>ISTEXT(D167)</formula>
    </cfRule>
    <cfRule type="expression" dxfId="763" priority="1204">
      <formula>FIND("Conforter",F167)</formula>
    </cfRule>
  </conditionalFormatting>
  <conditionalFormatting sqref="H167">
    <cfRule type="expression" dxfId="762" priority="1200" stopIfTrue="1">
      <formula>ISTEXT(H167)</formula>
    </cfRule>
    <cfRule type="expression" dxfId="761" priority="1201">
      <formula>FIND("Agir",J167)</formula>
    </cfRule>
    <cfRule type="expression" dxfId="760" priority="1202">
      <formula>FIND("Réagir",J167)</formula>
    </cfRule>
  </conditionalFormatting>
  <conditionalFormatting sqref="H167">
    <cfRule type="expression" dxfId="759" priority="1192" stopIfTrue="1">
      <formula>ISTEXT(H167)</formula>
    </cfRule>
    <cfRule type="expression" dxfId="758" priority="1193">
      <formula>FIND("Conforter",J167)</formula>
    </cfRule>
  </conditionalFormatting>
  <conditionalFormatting sqref="BB167">
    <cfRule type="expression" dxfId="757" priority="1189" stopIfTrue="1">
      <formula>ISTEXT(BB167)</formula>
    </cfRule>
    <cfRule type="expression" dxfId="756" priority="1190">
      <formula>FIND("Agir",BG167)</formula>
    </cfRule>
    <cfRule type="expression" dxfId="755" priority="1191">
      <formula>FIND("Réagir",BG167)</formula>
    </cfRule>
  </conditionalFormatting>
  <conditionalFormatting sqref="AA167">
    <cfRule type="expression" dxfId="754" priority="1186" stopIfTrue="1">
      <formula>ISTEXT(AA167)</formula>
    </cfRule>
    <cfRule type="expression" dxfId="753" priority="1187">
      <formula>FIND("Agir",BG167)</formula>
    </cfRule>
    <cfRule type="expression" dxfId="752" priority="1188">
      <formula>FIND("Réagir",BG167)</formula>
    </cfRule>
  </conditionalFormatting>
  <conditionalFormatting sqref="I177:I178 I171:I175">
    <cfRule type="expression" dxfId="751" priority="1168" stopIfTrue="1">
      <formula>ISTEXT(I171)</formula>
    </cfRule>
    <cfRule type="expression" dxfId="750" priority="1169">
      <formula>FIND("Agir",J171)</formula>
    </cfRule>
    <cfRule type="expression" dxfId="749" priority="1170">
      <formula>FIND("Réagir",J171)</formula>
    </cfRule>
  </conditionalFormatting>
  <conditionalFormatting sqref="F177:F178 F171:F175">
    <cfRule type="expression" dxfId="748" priority="1163" stopIfTrue="1">
      <formula>ISTEXT(F171)</formula>
    </cfRule>
    <cfRule type="expression" dxfId="747" priority="1164">
      <formula>FIND("Conforter",I171)</formula>
    </cfRule>
  </conditionalFormatting>
  <conditionalFormatting sqref="G177:G178 G171:G175">
    <cfRule type="expression" dxfId="746" priority="1160" stopIfTrue="1">
      <formula>ISTEXT(G171)</formula>
    </cfRule>
    <cfRule type="expression" dxfId="745" priority="1161">
      <formula>FIND("Agir",I171)</formula>
    </cfRule>
    <cfRule type="expression" dxfId="744" priority="1162">
      <formula>FIND("Réagir",I171)</formula>
    </cfRule>
  </conditionalFormatting>
  <conditionalFormatting sqref="G177:H178 G171:H175">
    <cfRule type="expression" dxfId="743" priority="1158" stopIfTrue="1">
      <formula>ISTEXT(G171)</formula>
    </cfRule>
    <cfRule type="expression" dxfId="742" priority="1159">
      <formula>FIND("Conforter",J171)</formula>
    </cfRule>
  </conditionalFormatting>
  <conditionalFormatting sqref="I173">
    <cfRule type="expression" dxfId="741" priority="1154" stopIfTrue="1">
      <formula>ISTEXT(I173)</formula>
    </cfRule>
    <cfRule type="expression" dxfId="740" priority="1155">
      <formula>FIND("Agir",J173)</formula>
    </cfRule>
    <cfRule type="expression" dxfId="739" priority="1156">
      <formula>FIND("Réagir",J173)</formula>
    </cfRule>
  </conditionalFormatting>
  <conditionalFormatting sqref="G173:H173">
    <cfRule type="expression" dxfId="738" priority="1152" stopIfTrue="1">
      <formula>ISTEXT(G173)</formula>
    </cfRule>
    <cfRule type="expression" dxfId="737" priority="1153">
      <formula>FIND("Conforter",J173)</formula>
    </cfRule>
  </conditionalFormatting>
  <conditionalFormatting sqref="I174">
    <cfRule type="expression" dxfId="736" priority="1149" stopIfTrue="1">
      <formula>ISTEXT(I174)</formula>
    </cfRule>
    <cfRule type="expression" dxfId="735" priority="1150">
      <formula>FIND("Agir",J174)</formula>
    </cfRule>
    <cfRule type="expression" dxfId="734" priority="1151">
      <formula>FIND("Réagir",J174)</formula>
    </cfRule>
  </conditionalFormatting>
  <conditionalFormatting sqref="G174:H174">
    <cfRule type="expression" dxfId="733" priority="1147" stopIfTrue="1">
      <formula>ISTEXT(G174)</formula>
    </cfRule>
    <cfRule type="expression" dxfId="732" priority="1148">
      <formula>FIND("Conforter",J174)</formula>
    </cfRule>
  </conditionalFormatting>
  <conditionalFormatting sqref="I175">
    <cfRule type="expression" dxfId="731" priority="1144" stopIfTrue="1">
      <formula>ISTEXT(I175)</formula>
    </cfRule>
    <cfRule type="expression" dxfId="730" priority="1145">
      <formula>FIND("Agir",J175)</formula>
    </cfRule>
    <cfRule type="expression" dxfId="729" priority="1146">
      <formula>FIND("Réagir",J175)</formula>
    </cfRule>
  </conditionalFormatting>
  <conditionalFormatting sqref="G175:H175">
    <cfRule type="expression" dxfId="728" priority="1142" stopIfTrue="1">
      <formula>ISTEXT(G175)</formula>
    </cfRule>
    <cfRule type="expression" dxfId="727" priority="1143">
      <formula>FIND("Conforter",J175)</formula>
    </cfRule>
  </conditionalFormatting>
  <conditionalFormatting sqref="I177">
    <cfRule type="expression" dxfId="726" priority="1139" stopIfTrue="1">
      <formula>ISTEXT(I177)</formula>
    </cfRule>
    <cfRule type="expression" dxfId="725" priority="1140">
      <formula>FIND("Agir",J177)</formula>
    </cfRule>
    <cfRule type="expression" dxfId="724" priority="1141">
      <formula>FIND("Réagir",J177)</formula>
    </cfRule>
  </conditionalFormatting>
  <conditionalFormatting sqref="G177:H177">
    <cfRule type="expression" dxfId="723" priority="1137" stopIfTrue="1">
      <formula>ISTEXT(G177)</formula>
    </cfRule>
    <cfRule type="expression" dxfId="722" priority="1138">
      <formula>FIND("Conforter",J177)</formula>
    </cfRule>
  </conditionalFormatting>
  <conditionalFormatting sqref="I178">
    <cfRule type="expression" dxfId="721" priority="1134" stopIfTrue="1">
      <formula>ISTEXT(I178)</formula>
    </cfRule>
    <cfRule type="expression" dxfId="720" priority="1135">
      <formula>FIND("Agir",J178)</formula>
    </cfRule>
    <cfRule type="expression" dxfId="719" priority="1136">
      <formula>FIND("Réagir",J178)</formula>
    </cfRule>
  </conditionalFormatting>
  <conditionalFormatting sqref="G178:H178">
    <cfRule type="expression" dxfId="718" priority="1132" stopIfTrue="1">
      <formula>ISTEXT(G178)</formula>
    </cfRule>
    <cfRule type="expression" dxfId="717" priority="1133">
      <formula>FIND("Conforter",J178)</formula>
    </cfRule>
  </conditionalFormatting>
  <conditionalFormatting sqref="I172">
    <cfRule type="expression" dxfId="716" priority="1129" stopIfTrue="1">
      <formula>ISTEXT(I172)</formula>
    </cfRule>
    <cfRule type="expression" dxfId="715" priority="1130">
      <formula>FIND("Agir",J172)</formula>
    </cfRule>
    <cfRule type="expression" dxfId="714" priority="1131">
      <formula>FIND("Réagir",J172)</formula>
    </cfRule>
  </conditionalFormatting>
  <conditionalFormatting sqref="D177:D178 D171:D175">
    <cfRule type="expression" dxfId="713" priority="1119" stopIfTrue="1">
      <formula>ISTEXT(D171)</formula>
    </cfRule>
    <cfRule type="expression" dxfId="712" priority="1120">
      <formula>FIND("Agir",E171)</formula>
    </cfRule>
    <cfRule type="expression" dxfId="711" priority="1121">
      <formula>FIND("Réagir",E171)</formula>
    </cfRule>
  </conditionalFormatting>
  <conditionalFormatting sqref="D177:D178 D172:D175">
    <cfRule type="expression" dxfId="710" priority="1117" stopIfTrue="1">
      <formula>ISTEXT(D172)</formula>
    </cfRule>
    <cfRule type="expression" dxfId="709" priority="1118">
      <formula>FIND("Conforter",F172)</formula>
    </cfRule>
  </conditionalFormatting>
  <conditionalFormatting sqref="D171">
    <cfRule type="expression" dxfId="708" priority="1115" stopIfTrue="1">
      <formula>ISTEXT(D171)</formula>
    </cfRule>
    <cfRule type="expression" dxfId="707" priority="1116">
      <formula>FIND("Conforter",F171)</formula>
    </cfRule>
  </conditionalFormatting>
  <conditionalFormatting sqref="D173">
    <cfRule type="expression" dxfId="706" priority="1113" stopIfTrue="1">
      <formula>ISTEXT(D173)</formula>
    </cfRule>
    <cfRule type="expression" dxfId="705" priority="1114">
      <formula>FIND("Conforter",F173)</formula>
    </cfRule>
  </conditionalFormatting>
  <conditionalFormatting sqref="D174">
    <cfRule type="expression" dxfId="704" priority="1111" stopIfTrue="1">
      <formula>ISTEXT(D174)</formula>
    </cfRule>
    <cfRule type="expression" dxfId="703" priority="1112">
      <formula>FIND("Conforter",F174)</formula>
    </cfRule>
  </conditionalFormatting>
  <conditionalFormatting sqref="D175">
    <cfRule type="expression" dxfId="702" priority="1109" stopIfTrue="1">
      <formula>ISTEXT(D175)</formula>
    </cfRule>
    <cfRule type="expression" dxfId="701" priority="1110">
      <formula>FIND("Conforter",F175)</formula>
    </cfRule>
  </conditionalFormatting>
  <conditionalFormatting sqref="D177">
    <cfRule type="expression" dxfId="700" priority="1107" stopIfTrue="1">
      <formula>ISTEXT(D177)</formula>
    </cfRule>
    <cfRule type="expression" dxfId="699" priority="1108">
      <formula>FIND("Conforter",F177)</formula>
    </cfRule>
  </conditionalFormatting>
  <conditionalFormatting sqref="D178">
    <cfRule type="expression" dxfId="698" priority="1105" stopIfTrue="1">
      <formula>ISTEXT(D178)</formula>
    </cfRule>
    <cfRule type="expression" dxfId="697" priority="1106">
      <formula>FIND("Conforter",F178)</formula>
    </cfRule>
  </conditionalFormatting>
  <conditionalFormatting sqref="H177:H178 H171:H175">
    <cfRule type="expression" dxfId="696" priority="1102" stopIfTrue="1">
      <formula>ISTEXT(H171)</formula>
    </cfRule>
    <cfRule type="expression" dxfId="695" priority="1103">
      <formula>FIND("Agir",J171)</formula>
    </cfRule>
    <cfRule type="expression" dxfId="694" priority="1104">
      <formula>FIND("Réagir",J171)</formula>
    </cfRule>
  </conditionalFormatting>
  <conditionalFormatting sqref="H171">
    <cfRule type="expression" dxfId="693" priority="1094" stopIfTrue="1">
      <formula>ISTEXT(H171)</formula>
    </cfRule>
    <cfRule type="expression" dxfId="692" priority="1095">
      <formula>FIND("Conforter",J171)</formula>
    </cfRule>
  </conditionalFormatting>
  <conditionalFormatting sqref="BB177:BB178 BB171:BB175">
    <cfRule type="expression" dxfId="691" priority="1091" stopIfTrue="1">
      <formula>ISTEXT(BB171)</formula>
    </cfRule>
    <cfRule type="expression" dxfId="690" priority="1092">
      <formula>FIND("Agir",BG171)</formula>
    </cfRule>
    <cfRule type="expression" dxfId="689" priority="1093">
      <formula>FIND("Réagir",BG171)</formula>
    </cfRule>
  </conditionalFormatting>
  <conditionalFormatting sqref="BB173">
    <cfRule type="expression" dxfId="688" priority="1088" stopIfTrue="1">
      <formula>ISTEXT(BB173)</formula>
    </cfRule>
    <cfRule type="expression" dxfId="687" priority="1089">
      <formula>FIND("Agir",BG173)</formula>
    </cfRule>
    <cfRule type="expression" dxfId="686" priority="1090">
      <formula>FIND("Réagir",BG173)</formula>
    </cfRule>
  </conditionalFormatting>
  <conditionalFormatting sqref="BB174">
    <cfRule type="expression" dxfId="685" priority="1085" stopIfTrue="1">
      <formula>ISTEXT(BB174)</formula>
    </cfRule>
    <cfRule type="expression" dxfId="684" priority="1086">
      <formula>FIND("Agir",BG174)</formula>
    </cfRule>
    <cfRule type="expression" dxfId="683" priority="1087">
      <formula>FIND("Réagir",BG174)</formula>
    </cfRule>
  </conditionalFormatting>
  <conditionalFormatting sqref="BB175">
    <cfRule type="expression" dxfId="682" priority="1082" stopIfTrue="1">
      <formula>ISTEXT(BB175)</formula>
    </cfRule>
    <cfRule type="expression" dxfId="681" priority="1083">
      <formula>FIND("Agir",BG175)</formula>
    </cfRule>
    <cfRule type="expression" dxfId="680" priority="1084">
      <formula>FIND("Réagir",BG175)</formula>
    </cfRule>
  </conditionalFormatting>
  <conditionalFormatting sqref="BB177">
    <cfRule type="expression" dxfId="679" priority="1079" stopIfTrue="1">
      <formula>ISTEXT(BB177)</formula>
    </cfRule>
    <cfRule type="expression" dxfId="678" priority="1080">
      <formula>FIND("Agir",BG177)</formula>
    </cfRule>
    <cfRule type="expression" dxfId="677" priority="1081">
      <formula>FIND("Réagir",BG177)</formula>
    </cfRule>
  </conditionalFormatting>
  <conditionalFormatting sqref="BB178">
    <cfRule type="expression" dxfId="676" priority="1076" stopIfTrue="1">
      <formula>ISTEXT(BB178)</formula>
    </cfRule>
    <cfRule type="expression" dxfId="675" priority="1077">
      <formula>FIND("Agir",BG178)</formula>
    </cfRule>
    <cfRule type="expression" dxfId="674" priority="1078">
      <formula>FIND("Réagir",BG178)</formula>
    </cfRule>
  </conditionalFormatting>
  <conditionalFormatting sqref="BB172">
    <cfRule type="expression" dxfId="673" priority="1073" stopIfTrue="1">
      <formula>ISTEXT(BB172)</formula>
    </cfRule>
    <cfRule type="expression" dxfId="672" priority="1074">
      <formula>FIND("Agir",BG172)</formula>
    </cfRule>
    <cfRule type="expression" dxfId="671" priority="1075">
      <formula>FIND("Réagir",BG172)</formula>
    </cfRule>
  </conditionalFormatting>
  <conditionalFormatting sqref="AA177:AA178">
    <cfRule type="expression" dxfId="670" priority="1070" stopIfTrue="1">
      <formula>ISTEXT(AA177)</formula>
    </cfRule>
    <cfRule type="expression" dxfId="669" priority="1071">
      <formula>FIND("Agir",BG177)</formula>
    </cfRule>
    <cfRule type="expression" dxfId="668" priority="1072">
      <formula>FIND("Réagir",BG177)</formula>
    </cfRule>
  </conditionalFormatting>
  <conditionalFormatting sqref="I193">
    <cfRule type="expression" dxfId="667" priority="1052" stopIfTrue="1">
      <formula>ISTEXT(I193)</formula>
    </cfRule>
    <cfRule type="expression" dxfId="666" priority="1053">
      <formula>FIND("Agir",J193)</formula>
    </cfRule>
    <cfRule type="expression" dxfId="665" priority="1054">
      <formula>FIND("Réagir",J193)</formula>
    </cfRule>
  </conditionalFormatting>
  <conditionalFormatting sqref="F193">
    <cfRule type="expression" dxfId="664" priority="1047" stopIfTrue="1">
      <formula>ISTEXT(F193)</formula>
    </cfRule>
    <cfRule type="expression" dxfId="663" priority="1048">
      <formula>FIND("Conforter",I193)</formula>
    </cfRule>
  </conditionalFormatting>
  <conditionalFormatting sqref="G193">
    <cfRule type="expression" dxfId="662" priority="1044" stopIfTrue="1">
      <formula>ISTEXT(G193)</formula>
    </cfRule>
    <cfRule type="expression" dxfId="661" priority="1045">
      <formula>FIND("Agir",I193)</formula>
    </cfRule>
    <cfRule type="expression" dxfId="660" priority="1046">
      <formula>FIND("Réagir",I193)</formula>
    </cfRule>
  </conditionalFormatting>
  <conditionalFormatting sqref="G193:H193">
    <cfRule type="expression" dxfId="659" priority="1042" stopIfTrue="1">
      <formula>ISTEXT(G193)</formula>
    </cfRule>
    <cfRule type="expression" dxfId="658" priority="1043">
      <formula>FIND("Conforter",J193)</formula>
    </cfRule>
  </conditionalFormatting>
  <conditionalFormatting sqref="D193">
    <cfRule type="expression" dxfId="657" priority="1032" stopIfTrue="1">
      <formula>ISTEXT(D193)</formula>
    </cfRule>
    <cfRule type="expression" dxfId="656" priority="1033">
      <formula>FIND("Agir",E193)</formula>
    </cfRule>
    <cfRule type="expression" dxfId="655" priority="1034">
      <formula>FIND("Réagir",E193)</formula>
    </cfRule>
  </conditionalFormatting>
  <conditionalFormatting sqref="D193">
    <cfRule type="expression" dxfId="654" priority="1030" stopIfTrue="1">
      <formula>ISTEXT(D193)</formula>
    </cfRule>
    <cfRule type="expression" dxfId="653" priority="1031">
      <formula>FIND("Conforter",F193)</formula>
    </cfRule>
  </conditionalFormatting>
  <conditionalFormatting sqref="H193">
    <cfRule type="expression" dxfId="652" priority="1027" stopIfTrue="1">
      <formula>ISTEXT(H193)</formula>
    </cfRule>
    <cfRule type="expression" dxfId="651" priority="1028">
      <formula>FIND("Agir",J193)</formula>
    </cfRule>
    <cfRule type="expression" dxfId="650" priority="1029">
      <formula>FIND("Réagir",J193)</formula>
    </cfRule>
  </conditionalFormatting>
  <conditionalFormatting sqref="H193">
    <cfRule type="expression" dxfId="649" priority="1019" stopIfTrue="1">
      <formula>ISTEXT(H193)</formula>
    </cfRule>
    <cfRule type="expression" dxfId="648" priority="1020">
      <formula>FIND("Conforter",J193)</formula>
    </cfRule>
  </conditionalFormatting>
  <conditionalFormatting sqref="BB193">
    <cfRule type="expression" dxfId="647" priority="1016" stopIfTrue="1">
      <formula>ISTEXT(BB193)</formula>
    </cfRule>
    <cfRule type="expression" dxfId="646" priority="1017">
      <formula>FIND("Agir",BG193)</formula>
    </cfRule>
    <cfRule type="expression" dxfId="645" priority="1018">
      <formula>FIND("Réagir",BG193)</formula>
    </cfRule>
  </conditionalFormatting>
  <conditionalFormatting sqref="AA193">
    <cfRule type="expression" dxfId="644" priority="1013" stopIfTrue="1">
      <formula>ISTEXT(AA193)</formula>
    </cfRule>
    <cfRule type="expression" dxfId="643" priority="1014">
      <formula>FIND("Agir",BG193)</formula>
    </cfRule>
    <cfRule type="expression" dxfId="642" priority="1015">
      <formula>FIND("Réagir",BG193)</formula>
    </cfRule>
  </conditionalFormatting>
  <conditionalFormatting sqref="I195">
    <cfRule type="expression" dxfId="641" priority="995" stopIfTrue="1">
      <formula>ISTEXT(I195)</formula>
    </cfRule>
    <cfRule type="expression" dxfId="640" priority="996">
      <formula>FIND("Agir",J195)</formula>
    </cfRule>
    <cfRule type="expression" dxfId="639" priority="997">
      <formula>FIND("Réagir",J195)</formula>
    </cfRule>
  </conditionalFormatting>
  <conditionalFormatting sqref="F195">
    <cfRule type="expression" dxfId="638" priority="990" stopIfTrue="1">
      <formula>ISTEXT(F195)</formula>
    </cfRule>
    <cfRule type="expression" dxfId="637" priority="991">
      <formula>FIND("Conforter",I195)</formula>
    </cfRule>
  </conditionalFormatting>
  <conditionalFormatting sqref="G195">
    <cfRule type="expression" dxfId="636" priority="987" stopIfTrue="1">
      <formula>ISTEXT(G195)</formula>
    </cfRule>
    <cfRule type="expression" dxfId="635" priority="988">
      <formula>FIND("Agir",I195)</formula>
    </cfRule>
    <cfRule type="expression" dxfId="634" priority="989">
      <formula>FIND("Réagir",I195)</formula>
    </cfRule>
  </conditionalFormatting>
  <conditionalFormatting sqref="G195:H195">
    <cfRule type="expression" dxfId="633" priority="985" stopIfTrue="1">
      <formula>ISTEXT(G195)</formula>
    </cfRule>
    <cfRule type="expression" dxfId="632" priority="986">
      <formula>FIND("Conforter",J195)</formula>
    </cfRule>
  </conditionalFormatting>
  <conditionalFormatting sqref="D195">
    <cfRule type="expression" dxfId="631" priority="975" stopIfTrue="1">
      <formula>ISTEXT(D195)</formula>
    </cfRule>
    <cfRule type="expression" dxfId="630" priority="976">
      <formula>FIND("Agir",E195)</formula>
    </cfRule>
    <cfRule type="expression" dxfId="629" priority="977">
      <formula>FIND("Réagir",E195)</formula>
    </cfRule>
  </conditionalFormatting>
  <conditionalFormatting sqref="D195">
    <cfRule type="expression" dxfId="628" priority="973" stopIfTrue="1">
      <formula>ISTEXT(D195)</formula>
    </cfRule>
    <cfRule type="expression" dxfId="627" priority="974">
      <formula>FIND("Conforter",F195)</formula>
    </cfRule>
  </conditionalFormatting>
  <conditionalFormatting sqref="H195">
    <cfRule type="expression" dxfId="626" priority="970" stopIfTrue="1">
      <formula>ISTEXT(H195)</formula>
    </cfRule>
    <cfRule type="expression" dxfId="625" priority="971">
      <formula>FIND("Agir",J195)</formula>
    </cfRule>
    <cfRule type="expression" dxfId="624" priority="972">
      <formula>FIND("Réagir",J195)</formula>
    </cfRule>
  </conditionalFormatting>
  <conditionalFormatting sqref="H195">
    <cfRule type="expression" dxfId="623" priority="962" stopIfTrue="1">
      <formula>ISTEXT(H195)</formula>
    </cfRule>
    <cfRule type="expression" dxfId="622" priority="963">
      <formula>FIND("Conforter",J195)</formula>
    </cfRule>
  </conditionalFormatting>
  <conditionalFormatting sqref="BB195">
    <cfRule type="expression" dxfId="621" priority="959" stopIfTrue="1">
      <formula>ISTEXT(BB195)</formula>
    </cfRule>
    <cfRule type="expression" dxfId="620" priority="960">
      <formula>FIND("Agir",BG195)</formula>
    </cfRule>
    <cfRule type="expression" dxfId="619" priority="961">
      <formula>FIND("Réagir",BG195)</formula>
    </cfRule>
  </conditionalFormatting>
  <conditionalFormatting sqref="AA195">
    <cfRule type="expression" dxfId="618" priority="956" stopIfTrue="1">
      <formula>ISTEXT(AA195)</formula>
    </cfRule>
    <cfRule type="expression" dxfId="617" priority="957">
      <formula>FIND("Agir",BG195)</formula>
    </cfRule>
    <cfRule type="expression" dxfId="616" priority="958">
      <formula>FIND("Réagir",BG195)</formula>
    </cfRule>
  </conditionalFormatting>
  <conditionalFormatting sqref="I196">
    <cfRule type="expression" dxfId="615" priority="938" stopIfTrue="1">
      <formula>ISTEXT(I196)</formula>
    </cfRule>
    <cfRule type="expression" dxfId="614" priority="939">
      <formula>FIND("Agir",J196)</formula>
    </cfRule>
    <cfRule type="expression" dxfId="613" priority="940">
      <formula>FIND("Réagir",J196)</formula>
    </cfRule>
  </conditionalFormatting>
  <conditionalFormatting sqref="F196">
    <cfRule type="expression" dxfId="612" priority="933" stopIfTrue="1">
      <formula>ISTEXT(F196)</formula>
    </cfRule>
    <cfRule type="expression" dxfId="611" priority="934">
      <formula>FIND("Conforter",I196)</formula>
    </cfRule>
  </conditionalFormatting>
  <conditionalFormatting sqref="G196">
    <cfRule type="expression" dxfId="610" priority="930" stopIfTrue="1">
      <formula>ISTEXT(G196)</formula>
    </cfRule>
    <cfRule type="expression" dxfId="609" priority="931">
      <formula>FIND("Agir",I196)</formula>
    </cfRule>
    <cfRule type="expression" dxfId="608" priority="932">
      <formula>FIND("Réagir",I196)</formula>
    </cfRule>
  </conditionalFormatting>
  <conditionalFormatting sqref="G196:H196">
    <cfRule type="expression" dxfId="607" priority="928" stopIfTrue="1">
      <formula>ISTEXT(G196)</formula>
    </cfRule>
    <cfRule type="expression" dxfId="606" priority="929">
      <formula>FIND("Conforter",J196)</formula>
    </cfRule>
  </conditionalFormatting>
  <conditionalFormatting sqref="D196">
    <cfRule type="expression" dxfId="605" priority="918" stopIfTrue="1">
      <formula>ISTEXT(D196)</formula>
    </cfRule>
    <cfRule type="expression" dxfId="604" priority="919">
      <formula>FIND("Agir",E196)</formula>
    </cfRule>
    <cfRule type="expression" dxfId="603" priority="920">
      <formula>FIND("Réagir",E196)</formula>
    </cfRule>
  </conditionalFormatting>
  <conditionalFormatting sqref="D196">
    <cfRule type="expression" dxfId="602" priority="916" stopIfTrue="1">
      <formula>ISTEXT(D196)</formula>
    </cfRule>
    <cfRule type="expression" dxfId="601" priority="917">
      <formula>FIND("Conforter",F196)</formula>
    </cfRule>
  </conditionalFormatting>
  <conditionalFormatting sqref="H196">
    <cfRule type="expression" dxfId="600" priority="913" stopIfTrue="1">
      <formula>ISTEXT(H196)</formula>
    </cfRule>
    <cfRule type="expression" dxfId="599" priority="914">
      <formula>FIND("Agir",J196)</formula>
    </cfRule>
    <cfRule type="expression" dxfId="598" priority="915">
      <formula>FIND("Réagir",J196)</formula>
    </cfRule>
  </conditionalFormatting>
  <conditionalFormatting sqref="H196">
    <cfRule type="expression" dxfId="597" priority="905" stopIfTrue="1">
      <formula>ISTEXT(H196)</formula>
    </cfRule>
    <cfRule type="expression" dxfId="596" priority="906">
      <formula>FIND("Conforter",J196)</formula>
    </cfRule>
  </conditionalFormatting>
  <conditionalFormatting sqref="BB196">
    <cfRule type="expression" dxfId="595" priority="902" stopIfTrue="1">
      <formula>ISTEXT(BB196)</formula>
    </cfRule>
    <cfRule type="expression" dxfId="594" priority="903">
      <formula>FIND("Agir",BG196)</formula>
    </cfRule>
    <cfRule type="expression" dxfId="593" priority="904">
      <formula>FIND("Réagir",BG196)</formula>
    </cfRule>
  </conditionalFormatting>
  <conditionalFormatting sqref="AA196">
    <cfRule type="expression" dxfId="592" priority="899" stopIfTrue="1">
      <formula>ISTEXT(AA196)</formula>
    </cfRule>
    <cfRule type="expression" dxfId="591" priority="900">
      <formula>FIND("Agir",BG196)</formula>
    </cfRule>
    <cfRule type="expression" dxfId="590" priority="901">
      <formula>FIND("Réagir",BG196)</formula>
    </cfRule>
  </conditionalFormatting>
  <conditionalFormatting sqref="I172">
    <cfRule type="expression" dxfId="589" priority="881" stopIfTrue="1">
      <formula>ISTEXT(I172)</formula>
    </cfRule>
    <cfRule type="expression" dxfId="588" priority="882">
      <formula>FIND("Agir",J172)</formula>
    </cfRule>
    <cfRule type="expression" dxfId="587" priority="883">
      <formula>FIND("Réagir",J172)</formula>
    </cfRule>
  </conditionalFormatting>
  <conditionalFormatting sqref="G172:H172">
    <cfRule type="expression" dxfId="586" priority="879" stopIfTrue="1">
      <formula>ISTEXT(G172)</formula>
    </cfRule>
    <cfRule type="expression" dxfId="585" priority="880">
      <formula>FIND("Conforter",J172)</formula>
    </cfRule>
  </conditionalFormatting>
  <conditionalFormatting sqref="D172">
    <cfRule type="expression" dxfId="584" priority="877" stopIfTrue="1">
      <formula>ISTEXT(D172)</formula>
    </cfRule>
    <cfRule type="expression" dxfId="583" priority="878">
      <formula>FIND("Conforter",F172)</formula>
    </cfRule>
  </conditionalFormatting>
  <conditionalFormatting sqref="BB172">
    <cfRule type="expression" dxfId="582" priority="874" stopIfTrue="1">
      <formula>ISTEXT(BB172)</formula>
    </cfRule>
    <cfRule type="expression" dxfId="581" priority="875">
      <formula>FIND("Agir",BG172)</formula>
    </cfRule>
    <cfRule type="expression" dxfId="580" priority="876">
      <formula>FIND("Réagir",BG172)</formula>
    </cfRule>
  </conditionalFormatting>
  <conditionalFormatting sqref="I173">
    <cfRule type="expression" dxfId="579" priority="871" stopIfTrue="1">
      <formula>ISTEXT(I173)</formula>
    </cfRule>
    <cfRule type="expression" dxfId="578" priority="872">
      <formula>FIND("Agir",J173)</formula>
    </cfRule>
    <cfRule type="expression" dxfId="577" priority="873">
      <formula>FIND("Réagir",J173)</formula>
    </cfRule>
  </conditionalFormatting>
  <conditionalFormatting sqref="G173:H173">
    <cfRule type="expression" dxfId="576" priority="869" stopIfTrue="1">
      <formula>ISTEXT(G173)</formula>
    </cfRule>
    <cfRule type="expression" dxfId="575" priority="870">
      <formula>FIND("Conforter",J173)</formula>
    </cfRule>
  </conditionalFormatting>
  <conditionalFormatting sqref="D173">
    <cfRule type="expression" dxfId="574" priority="867" stopIfTrue="1">
      <formula>ISTEXT(D173)</formula>
    </cfRule>
    <cfRule type="expression" dxfId="573" priority="868">
      <formula>FIND("Conforter",F173)</formula>
    </cfRule>
  </conditionalFormatting>
  <conditionalFormatting sqref="BB173">
    <cfRule type="expression" dxfId="572" priority="864" stopIfTrue="1">
      <formula>ISTEXT(BB173)</formula>
    </cfRule>
    <cfRule type="expression" dxfId="571" priority="865">
      <formula>FIND("Agir",BG173)</formula>
    </cfRule>
    <cfRule type="expression" dxfId="570" priority="866">
      <formula>FIND("Réagir",BG173)</formula>
    </cfRule>
  </conditionalFormatting>
  <conditionalFormatting sqref="I174">
    <cfRule type="expression" dxfId="569" priority="861" stopIfTrue="1">
      <formula>ISTEXT(I174)</formula>
    </cfRule>
    <cfRule type="expression" dxfId="568" priority="862">
      <formula>FIND("Agir",J174)</formula>
    </cfRule>
    <cfRule type="expression" dxfId="567" priority="863">
      <formula>FIND("Réagir",J174)</formula>
    </cfRule>
  </conditionalFormatting>
  <conditionalFormatting sqref="G174:H174">
    <cfRule type="expression" dxfId="566" priority="859" stopIfTrue="1">
      <formula>ISTEXT(G174)</formula>
    </cfRule>
    <cfRule type="expression" dxfId="565" priority="860">
      <formula>FIND("Conforter",J174)</formula>
    </cfRule>
  </conditionalFormatting>
  <conditionalFormatting sqref="D174">
    <cfRule type="expression" dxfId="564" priority="857" stopIfTrue="1">
      <formula>ISTEXT(D174)</formula>
    </cfRule>
    <cfRule type="expression" dxfId="563" priority="858">
      <formula>FIND("Conforter",F174)</formula>
    </cfRule>
  </conditionalFormatting>
  <conditionalFormatting sqref="BB174">
    <cfRule type="expression" dxfId="562" priority="854" stopIfTrue="1">
      <formula>ISTEXT(BB174)</formula>
    </cfRule>
    <cfRule type="expression" dxfId="561" priority="855">
      <formula>FIND("Agir",BG174)</formula>
    </cfRule>
    <cfRule type="expression" dxfId="560" priority="856">
      <formula>FIND("Réagir",BG174)</formula>
    </cfRule>
  </conditionalFormatting>
  <conditionalFormatting sqref="I179">
    <cfRule type="expression" dxfId="559" priority="851" stopIfTrue="1">
      <formula>ISTEXT(I179)</formula>
    </cfRule>
    <cfRule type="expression" dxfId="558" priority="852">
      <formula>FIND("Agir",J179)</formula>
    </cfRule>
    <cfRule type="expression" dxfId="557" priority="853">
      <formula>FIND("Réagir",J179)</formula>
    </cfRule>
  </conditionalFormatting>
  <conditionalFormatting sqref="F179">
    <cfRule type="expression" dxfId="556" priority="846" stopIfTrue="1">
      <formula>ISTEXT(F179)</formula>
    </cfRule>
    <cfRule type="expression" dxfId="555" priority="847">
      <formula>FIND("Conforter",I179)</formula>
    </cfRule>
  </conditionalFormatting>
  <conditionalFormatting sqref="G179">
    <cfRule type="expression" dxfId="554" priority="843" stopIfTrue="1">
      <formula>ISTEXT(G179)</formula>
    </cfRule>
    <cfRule type="expression" dxfId="553" priority="844">
      <formula>FIND("Agir",I179)</formula>
    </cfRule>
    <cfRule type="expression" dxfId="552" priority="845">
      <formula>FIND("Réagir",I179)</formula>
    </cfRule>
  </conditionalFormatting>
  <conditionalFormatting sqref="G179:H179">
    <cfRule type="expression" dxfId="551" priority="841" stopIfTrue="1">
      <formula>ISTEXT(G179)</formula>
    </cfRule>
    <cfRule type="expression" dxfId="550" priority="842">
      <formula>FIND("Conforter",J179)</formula>
    </cfRule>
  </conditionalFormatting>
  <conditionalFormatting sqref="I179">
    <cfRule type="expression" dxfId="549" priority="837" stopIfTrue="1">
      <formula>ISTEXT(I179)</formula>
    </cfRule>
    <cfRule type="expression" dxfId="548" priority="838">
      <formula>FIND("Agir",J179)</formula>
    </cfRule>
    <cfRule type="expression" dxfId="547" priority="839">
      <formula>FIND("Réagir",J179)</formula>
    </cfRule>
  </conditionalFormatting>
  <conditionalFormatting sqref="G179:H179">
    <cfRule type="expression" dxfId="546" priority="835" stopIfTrue="1">
      <formula>ISTEXT(G179)</formula>
    </cfRule>
    <cfRule type="expression" dxfId="545" priority="836">
      <formula>FIND("Conforter",J179)</formula>
    </cfRule>
  </conditionalFormatting>
  <conditionalFormatting sqref="D179">
    <cfRule type="expression" dxfId="544" priority="825" stopIfTrue="1">
      <formula>ISTEXT(D179)</formula>
    </cfRule>
    <cfRule type="expression" dxfId="543" priority="826">
      <formula>FIND("Agir",E179)</formula>
    </cfRule>
    <cfRule type="expression" dxfId="542" priority="827">
      <formula>FIND("Réagir",E179)</formula>
    </cfRule>
  </conditionalFormatting>
  <conditionalFormatting sqref="D179">
    <cfRule type="expression" dxfId="541" priority="823" stopIfTrue="1">
      <formula>ISTEXT(D179)</formula>
    </cfRule>
    <cfRule type="expression" dxfId="540" priority="824">
      <formula>FIND("Conforter",F179)</formula>
    </cfRule>
  </conditionalFormatting>
  <conditionalFormatting sqref="D179">
    <cfRule type="expression" dxfId="539" priority="821" stopIfTrue="1">
      <formula>ISTEXT(D179)</formula>
    </cfRule>
    <cfRule type="expression" dxfId="538" priority="822">
      <formula>FIND("Conforter",F179)</formula>
    </cfRule>
  </conditionalFormatting>
  <conditionalFormatting sqref="H179">
    <cfRule type="expression" dxfId="537" priority="818" stopIfTrue="1">
      <formula>ISTEXT(H179)</formula>
    </cfRule>
    <cfRule type="expression" dxfId="536" priority="819">
      <formula>FIND("Agir",J179)</formula>
    </cfRule>
    <cfRule type="expression" dxfId="535" priority="820">
      <formula>FIND("Réagir",J179)</formula>
    </cfRule>
  </conditionalFormatting>
  <conditionalFormatting sqref="BB179">
    <cfRule type="expression" dxfId="534" priority="809" stopIfTrue="1">
      <formula>ISTEXT(BB179)</formula>
    </cfRule>
    <cfRule type="expression" dxfId="533" priority="810">
      <formula>FIND("Agir",BG179)</formula>
    </cfRule>
    <cfRule type="expression" dxfId="532" priority="811">
      <formula>FIND("Réagir",BG179)</formula>
    </cfRule>
  </conditionalFormatting>
  <conditionalFormatting sqref="BB179">
    <cfRule type="expression" dxfId="531" priority="806" stopIfTrue="1">
      <formula>ISTEXT(BB179)</formula>
    </cfRule>
    <cfRule type="expression" dxfId="530" priority="807">
      <formula>FIND("Agir",BG179)</formula>
    </cfRule>
    <cfRule type="expression" dxfId="529" priority="808">
      <formula>FIND("Réagir",BG179)</formula>
    </cfRule>
  </conditionalFormatting>
  <conditionalFormatting sqref="AA179">
    <cfRule type="expression" dxfId="528" priority="803" stopIfTrue="1">
      <formula>ISTEXT(AA179)</formula>
    </cfRule>
    <cfRule type="expression" dxfId="527" priority="804">
      <formula>FIND("Agir",BG179)</formula>
    </cfRule>
    <cfRule type="expression" dxfId="526" priority="805">
      <formula>FIND("Réagir",BG179)</formula>
    </cfRule>
  </conditionalFormatting>
  <conditionalFormatting sqref="I181">
    <cfRule type="expression" dxfId="525" priority="785" stopIfTrue="1">
      <formula>ISTEXT(I181)</formula>
    </cfRule>
    <cfRule type="expression" dxfId="524" priority="786">
      <formula>FIND("Agir",J181)</formula>
    </cfRule>
    <cfRule type="expression" dxfId="523" priority="787">
      <formula>FIND("Réagir",J181)</formula>
    </cfRule>
  </conditionalFormatting>
  <conditionalFormatting sqref="F181">
    <cfRule type="expression" dxfId="522" priority="780" stopIfTrue="1">
      <formula>ISTEXT(F181)</formula>
    </cfRule>
    <cfRule type="expression" dxfId="521" priority="781">
      <formula>FIND("Conforter",I181)</formula>
    </cfRule>
  </conditionalFormatting>
  <conditionalFormatting sqref="G181">
    <cfRule type="expression" dxfId="520" priority="777" stopIfTrue="1">
      <formula>ISTEXT(G181)</formula>
    </cfRule>
    <cfRule type="expression" dxfId="519" priority="778">
      <formula>FIND("Agir",I181)</formula>
    </cfRule>
    <cfRule type="expression" dxfId="518" priority="779">
      <formula>FIND("Réagir",I181)</formula>
    </cfRule>
  </conditionalFormatting>
  <conditionalFormatting sqref="G181:H181">
    <cfRule type="expression" dxfId="517" priority="775" stopIfTrue="1">
      <formula>ISTEXT(G181)</formula>
    </cfRule>
    <cfRule type="expression" dxfId="516" priority="776">
      <formula>FIND("Conforter",J181)</formula>
    </cfRule>
  </conditionalFormatting>
  <conditionalFormatting sqref="I181">
    <cfRule type="expression" dxfId="515" priority="771" stopIfTrue="1">
      <formula>ISTEXT(I181)</formula>
    </cfRule>
    <cfRule type="expression" dxfId="514" priority="772">
      <formula>FIND("Agir",J181)</formula>
    </cfRule>
    <cfRule type="expression" dxfId="513" priority="773">
      <formula>FIND("Réagir",J181)</formula>
    </cfRule>
  </conditionalFormatting>
  <conditionalFormatting sqref="G181:H181">
    <cfRule type="expression" dxfId="512" priority="769" stopIfTrue="1">
      <formula>ISTEXT(G181)</formula>
    </cfRule>
    <cfRule type="expression" dxfId="511" priority="770">
      <formula>FIND("Conforter",J181)</formula>
    </cfRule>
  </conditionalFormatting>
  <conditionalFormatting sqref="D181">
    <cfRule type="expression" dxfId="510" priority="759" stopIfTrue="1">
      <formula>ISTEXT(D181)</formula>
    </cfRule>
    <cfRule type="expression" dxfId="509" priority="760">
      <formula>FIND("Agir",E181)</formula>
    </cfRule>
    <cfRule type="expression" dxfId="508" priority="761">
      <formula>FIND("Réagir",E181)</formula>
    </cfRule>
  </conditionalFormatting>
  <conditionalFormatting sqref="D181">
    <cfRule type="expression" dxfId="507" priority="757" stopIfTrue="1">
      <formula>ISTEXT(D181)</formula>
    </cfRule>
    <cfRule type="expression" dxfId="506" priority="758">
      <formula>FIND("Conforter",F181)</formula>
    </cfRule>
  </conditionalFormatting>
  <conditionalFormatting sqref="D181">
    <cfRule type="expression" dxfId="505" priority="755" stopIfTrue="1">
      <formula>ISTEXT(D181)</formula>
    </cfRule>
    <cfRule type="expression" dxfId="504" priority="756">
      <formula>FIND("Conforter",F181)</formula>
    </cfRule>
  </conditionalFormatting>
  <conditionalFormatting sqref="H181">
    <cfRule type="expression" dxfId="503" priority="752" stopIfTrue="1">
      <formula>ISTEXT(H181)</formula>
    </cfRule>
    <cfRule type="expression" dxfId="502" priority="753">
      <formula>FIND("Agir",J181)</formula>
    </cfRule>
    <cfRule type="expression" dxfId="501" priority="754">
      <formula>FIND("Réagir",J181)</formula>
    </cfRule>
  </conditionalFormatting>
  <conditionalFormatting sqref="BB181">
    <cfRule type="expression" dxfId="500" priority="743" stopIfTrue="1">
      <formula>ISTEXT(BB181)</formula>
    </cfRule>
    <cfRule type="expression" dxfId="499" priority="744">
      <formula>FIND("Agir",BG181)</formula>
    </cfRule>
    <cfRule type="expression" dxfId="498" priority="745">
      <formula>FIND("Réagir",BG181)</formula>
    </cfRule>
  </conditionalFormatting>
  <conditionalFormatting sqref="BB181">
    <cfRule type="expression" dxfId="497" priority="740" stopIfTrue="1">
      <formula>ISTEXT(BB181)</formula>
    </cfRule>
    <cfRule type="expression" dxfId="496" priority="741">
      <formula>FIND("Agir",BG181)</formula>
    </cfRule>
    <cfRule type="expression" dxfId="495" priority="742">
      <formula>FIND("Réagir",BG181)</formula>
    </cfRule>
  </conditionalFormatting>
  <conditionalFormatting sqref="AA181">
    <cfRule type="expression" dxfId="494" priority="737" stopIfTrue="1">
      <formula>ISTEXT(AA181)</formula>
    </cfRule>
    <cfRule type="expression" dxfId="493" priority="738">
      <formula>FIND("Agir",BG181)</formula>
    </cfRule>
    <cfRule type="expression" dxfId="492" priority="739">
      <formula>FIND("Réagir",BG181)</formula>
    </cfRule>
  </conditionalFormatting>
  <conditionalFormatting sqref="I183">
    <cfRule type="expression" dxfId="491" priority="719" stopIfTrue="1">
      <formula>ISTEXT(I183)</formula>
    </cfRule>
    <cfRule type="expression" dxfId="490" priority="720">
      <formula>FIND("Agir",J183)</formula>
    </cfRule>
    <cfRule type="expression" dxfId="489" priority="721">
      <formula>FIND("Réagir",J183)</formula>
    </cfRule>
  </conditionalFormatting>
  <conditionalFormatting sqref="F183">
    <cfRule type="expression" dxfId="488" priority="714" stopIfTrue="1">
      <formula>ISTEXT(F183)</formula>
    </cfRule>
    <cfRule type="expression" dxfId="487" priority="715">
      <formula>FIND("Conforter",I183)</formula>
    </cfRule>
  </conditionalFormatting>
  <conditionalFormatting sqref="G183">
    <cfRule type="expression" dxfId="486" priority="711" stopIfTrue="1">
      <formula>ISTEXT(G183)</formula>
    </cfRule>
    <cfRule type="expression" dxfId="485" priority="712">
      <formula>FIND("Agir",I183)</formula>
    </cfRule>
    <cfRule type="expression" dxfId="484" priority="713">
      <formula>FIND("Réagir",I183)</formula>
    </cfRule>
  </conditionalFormatting>
  <conditionalFormatting sqref="G183:H183">
    <cfRule type="expression" dxfId="483" priority="709" stopIfTrue="1">
      <formula>ISTEXT(G183)</formula>
    </cfRule>
    <cfRule type="expression" dxfId="482" priority="710">
      <formula>FIND("Conforter",J183)</formula>
    </cfRule>
  </conditionalFormatting>
  <conditionalFormatting sqref="I183">
    <cfRule type="expression" dxfId="481" priority="705" stopIfTrue="1">
      <formula>ISTEXT(I183)</formula>
    </cfRule>
    <cfRule type="expression" dxfId="480" priority="706">
      <formula>FIND("Agir",J183)</formula>
    </cfRule>
    <cfRule type="expression" dxfId="479" priority="707">
      <formula>FIND("Réagir",J183)</formula>
    </cfRule>
  </conditionalFormatting>
  <conditionalFormatting sqref="G183:H183">
    <cfRule type="expression" dxfId="478" priority="703" stopIfTrue="1">
      <formula>ISTEXT(G183)</formula>
    </cfRule>
    <cfRule type="expression" dxfId="477" priority="704">
      <formula>FIND("Conforter",J183)</formula>
    </cfRule>
  </conditionalFormatting>
  <conditionalFormatting sqref="D183">
    <cfRule type="expression" dxfId="476" priority="693" stopIfTrue="1">
      <formula>ISTEXT(D183)</formula>
    </cfRule>
    <cfRule type="expression" dxfId="475" priority="694">
      <formula>FIND("Agir",E183)</formula>
    </cfRule>
    <cfRule type="expression" dxfId="474" priority="695">
      <formula>FIND("Réagir",E183)</formula>
    </cfRule>
  </conditionalFormatting>
  <conditionalFormatting sqref="D183">
    <cfRule type="expression" dxfId="473" priority="691" stopIfTrue="1">
      <formula>ISTEXT(D183)</formula>
    </cfRule>
    <cfRule type="expression" dxfId="472" priority="692">
      <formula>FIND("Conforter",F183)</formula>
    </cfRule>
  </conditionalFormatting>
  <conditionalFormatting sqref="D183">
    <cfRule type="expression" dxfId="471" priority="689" stopIfTrue="1">
      <formula>ISTEXT(D183)</formula>
    </cfRule>
    <cfRule type="expression" dxfId="470" priority="690">
      <formula>FIND("Conforter",F183)</formula>
    </cfRule>
  </conditionalFormatting>
  <conditionalFormatting sqref="H183">
    <cfRule type="expression" dxfId="469" priority="686" stopIfTrue="1">
      <formula>ISTEXT(H183)</formula>
    </cfRule>
    <cfRule type="expression" dxfId="468" priority="687">
      <formula>FIND("Agir",J183)</formula>
    </cfRule>
    <cfRule type="expression" dxfId="467" priority="688">
      <formula>FIND("Réagir",J183)</formula>
    </cfRule>
  </conditionalFormatting>
  <conditionalFormatting sqref="BB183">
    <cfRule type="expression" dxfId="466" priority="677" stopIfTrue="1">
      <formula>ISTEXT(BB183)</formula>
    </cfRule>
    <cfRule type="expression" dxfId="465" priority="678">
      <formula>FIND("Agir",BG183)</formula>
    </cfRule>
    <cfRule type="expression" dxfId="464" priority="679">
      <formula>FIND("Réagir",BG183)</formula>
    </cfRule>
  </conditionalFormatting>
  <conditionalFormatting sqref="BB183">
    <cfRule type="expression" dxfId="463" priority="674" stopIfTrue="1">
      <formula>ISTEXT(BB183)</formula>
    </cfRule>
    <cfRule type="expression" dxfId="462" priority="675">
      <formula>FIND("Agir",BG183)</formula>
    </cfRule>
    <cfRule type="expression" dxfId="461" priority="676">
      <formula>FIND("Réagir",BG183)</formula>
    </cfRule>
  </conditionalFormatting>
  <conditionalFormatting sqref="AA183">
    <cfRule type="expression" dxfId="460" priority="671" stopIfTrue="1">
      <formula>ISTEXT(AA183)</formula>
    </cfRule>
    <cfRule type="expression" dxfId="459" priority="672">
      <formula>FIND("Agir",BG183)</formula>
    </cfRule>
    <cfRule type="expression" dxfId="458" priority="673">
      <formula>FIND("Réagir",BG183)</formula>
    </cfRule>
  </conditionalFormatting>
  <conditionalFormatting sqref="I184">
    <cfRule type="expression" dxfId="457" priority="653" stopIfTrue="1">
      <formula>ISTEXT(I184)</formula>
    </cfRule>
    <cfRule type="expression" dxfId="456" priority="654">
      <formula>FIND("Agir",J184)</formula>
    </cfRule>
    <cfRule type="expression" dxfId="455" priority="655">
      <formula>FIND("Réagir",J184)</formula>
    </cfRule>
  </conditionalFormatting>
  <conditionalFormatting sqref="F184">
    <cfRule type="expression" dxfId="454" priority="648" stopIfTrue="1">
      <formula>ISTEXT(F184)</formula>
    </cfRule>
    <cfRule type="expression" dxfId="453" priority="649">
      <formula>FIND("Conforter",I184)</formula>
    </cfRule>
  </conditionalFormatting>
  <conditionalFormatting sqref="G184">
    <cfRule type="expression" dxfId="452" priority="645" stopIfTrue="1">
      <formula>ISTEXT(G184)</formula>
    </cfRule>
    <cfRule type="expression" dxfId="451" priority="646">
      <formula>FIND("Agir",I184)</formula>
    </cfRule>
    <cfRule type="expression" dxfId="450" priority="647">
      <formula>FIND("Réagir",I184)</formula>
    </cfRule>
  </conditionalFormatting>
  <conditionalFormatting sqref="G184:H184">
    <cfRule type="expression" dxfId="449" priority="643" stopIfTrue="1">
      <formula>ISTEXT(G184)</formula>
    </cfRule>
    <cfRule type="expression" dxfId="448" priority="644">
      <formula>FIND("Conforter",J184)</formula>
    </cfRule>
  </conditionalFormatting>
  <conditionalFormatting sqref="I184">
    <cfRule type="expression" dxfId="447" priority="639" stopIfTrue="1">
      <formula>ISTEXT(I184)</formula>
    </cfRule>
    <cfRule type="expression" dxfId="446" priority="640">
      <formula>FIND("Agir",J184)</formula>
    </cfRule>
    <cfRule type="expression" dxfId="445" priority="641">
      <formula>FIND("Réagir",J184)</formula>
    </cfRule>
  </conditionalFormatting>
  <conditionalFormatting sqref="G184:H184">
    <cfRule type="expression" dxfId="444" priority="637" stopIfTrue="1">
      <formula>ISTEXT(G184)</formula>
    </cfRule>
    <cfRule type="expression" dxfId="443" priority="638">
      <formula>FIND("Conforter",J184)</formula>
    </cfRule>
  </conditionalFormatting>
  <conditionalFormatting sqref="D184">
    <cfRule type="expression" dxfId="442" priority="627" stopIfTrue="1">
      <formula>ISTEXT(D184)</formula>
    </cfRule>
    <cfRule type="expression" dxfId="441" priority="628">
      <formula>FIND("Agir",E184)</formula>
    </cfRule>
    <cfRule type="expression" dxfId="440" priority="629">
      <formula>FIND("Réagir",E184)</formula>
    </cfRule>
  </conditionalFormatting>
  <conditionalFormatting sqref="D184">
    <cfRule type="expression" dxfId="439" priority="625" stopIfTrue="1">
      <formula>ISTEXT(D184)</formula>
    </cfRule>
    <cfRule type="expression" dxfId="438" priority="626">
      <formula>FIND("Conforter",F184)</formula>
    </cfRule>
  </conditionalFormatting>
  <conditionalFormatting sqref="D184">
    <cfRule type="expression" dxfId="437" priority="623" stopIfTrue="1">
      <formula>ISTEXT(D184)</formula>
    </cfRule>
    <cfRule type="expression" dxfId="436" priority="624">
      <formula>FIND("Conforter",F184)</formula>
    </cfRule>
  </conditionalFormatting>
  <conditionalFormatting sqref="H184">
    <cfRule type="expression" dxfId="435" priority="620" stopIfTrue="1">
      <formula>ISTEXT(H184)</formula>
    </cfRule>
    <cfRule type="expression" dxfId="434" priority="621">
      <formula>FIND("Agir",J184)</formula>
    </cfRule>
    <cfRule type="expression" dxfId="433" priority="622">
      <formula>FIND("Réagir",J184)</formula>
    </cfRule>
  </conditionalFormatting>
  <conditionalFormatting sqref="BB184">
    <cfRule type="expression" dxfId="432" priority="611" stopIfTrue="1">
      <formula>ISTEXT(BB184)</formula>
    </cfRule>
    <cfRule type="expression" dxfId="431" priority="612">
      <formula>FIND("Agir",BG184)</formula>
    </cfRule>
    <cfRule type="expression" dxfId="430" priority="613">
      <formula>FIND("Réagir",BG184)</formula>
    </cfRule>
  </conditionalFormatting>
  <conditionalFormatting sqref="BB184">
    <cfRule type="expression" dxfId="429" priority="608" stopIfTrue="1">
      <formula>ISTEXT(BB184)</formula>
    </cfRule>
    <cfRule type="expression" dxfId="428" priority="609">
      <formula>FIND("Agir",BG184)</formula>
    </cfRule>
    <cfRule type="expression" dxfId="427" priority="610">
      <formula>FIND("Réagir",BG184)</formula>
    </cfRule>
  </conditionalFormatting>
  <conditionalFormatting sqref="AA184">
    <cfRule type="expression" dxfId="426" priority="605" stopIfTrue="1">
      <formula>ISTEXT(AA184)</formula>
    </cfRule>
    <cfRule type="expression" dxfId="425" priority="606">
      <formula>FIND("Agir",BG184)</formula>
    </cfRule>
    <cfRule type="expression" dxfId="424" priority="607">
      <formula>FIND("Réagir",BG184)</formula>
    </cfRule>
  </conditionalFormatting>
  <conditionalFormatting sqref="I185">
    <cfRule type="expression" dxfId="423" priority="587" stopIfTrue="1">
      <formula>ISTEXT(I185)</formula>
    </cfRule>
    <cfRule type="expression" dxfId="422" priority="588">
      <formula>FIND("Agir",J185)</formula>
    </cfRule>
    <cfRule type="expression" dxfId="421" priority="589">
      <formula>FIND("Réagir",J185)</formula>
    </cfRule>
  </conditionalFormatting>
  <conditionalFormatting sqref="F185">
    <cfRule type="expression" dxfId="420" priority="582" stopIfTrue="1">
      <formula>ISTEXT(F185)</formula>
    </cfRule>
    <cfRule type="expression" dxfId="419" priority="583">
      <formula>FIND("Conforter",I185)</formula>
    </cfRule>
  </conditionalFormatting>
  <conditionalFormatting sqref="G185">
    <cfRule type="expression" dxfId="418" priority="579" stopIfTrue="1">
      <formula>ISTEXT(G185)</formula>
    </cfRule>
    <cfRule type="expression" dxfId="417" priority="580">
      <formula>FIND("Agir",I185)</formula>
    </cfRule>
    <cfRule type="expression" dxfId="416" priority="581">
      <formula>FIND("Réagir",I185)</formula>
    </cfRule>
  </conditionalFormatting>
  <conditionalFormatting sqref="G185:H185">
    <cfRule type="expression" dxfId="415" priority="577" stopIfTrue="1">
      <formula>ISTEXT(G185)</formula>
    </cfRule>
    <cfRule type="expression" dxfId="414" priority="578">
      <formula>FIND("Conforter",J185)</formula>
    </cfRule>
  </conditionalFormatting>
  <conditionalFormatting sqref="I185">
    <cfRule type="expression" dxfId="413" priority="573" stopIfTrue="1">
      <formula>ISTEXT(I185)</formula>
    </cfRule>
    <cfRule type="expression" dxfId="412" priority="574">
      <formula>FIND("Agir",J185)</formula>
    </cfRule>
    <cfRule type="expression" dxfId="411" priority="575">
      <formula>FIND("Réagir",J185)</formula>
    </cfRule>
  </conditionalFormatting>
  <conditionalFormatting sqref="G185:H185">
    <cfRule type="expression" dxfId="410" priority="571" stopIfTrue="1">
      <formula>ISTEXT(G185)</formula>
    </cfRule>
    <cfRule type="expression" dxfId="409" priority="572">
      <formula>FIND("Conforter",J185)</formula>
    </cfRule>
  </conditionalFormatting>
  <conditionalFormatting sqref="D185">
    <cfRule type="expression" dxfId="408" priority="561" stopIfTrue="1">
      <formula>ISTEXT(D185)</formula>
    </cfRule>
    <cfRule type="expression" dxfId="407" priority="562">
      <formula>FIND("Agir",E185)</formula>
    </cfRule>
    <cfRule type="expression" dxfId="406" priority="563">
      <formula>FIND("Réagir",E185)</formula>
    </cfRule>
  </conditionalFormatting>
  <conditionalFormatting sqref="D185">
    <cfRule type="expression" dxfId="405" priority="559" stopIfTrue="1">
      <formula>ISTEXT(D185)</formula>
    </cfRule>
    <cfRule type="expression" dxfId="404" priority="560">
      <formula>FIND("Conforter",F185)</formula>
    </cfRule>
  </conditionalFormatting>
  <conditionalFormatting sqref="D185">
    <cfRule type="expression" dxfId="403" priority="557" stopIfTrue="1">
      <formula>ISTEXT(D185)</formula>
    </cfRule>
    <cfRule type="expression" dxfId="402" priority="558">
      <formula>FIND("Conforter",F185)</formula>
    </cfRule>
  </conditionalFormatting>
  <conditionalFormatting sqref="H185">
    <cfRule type="expression" dxfId="401" priority="554" stopIfTrue="1">
      <formula>ISTEXT(H185)</formula>
    </cfRule>
    <cfRule type="expression" dxfId="400" priority="555">
      <formula>FIND("Agir",J185)</formula>
    </cfRule>
    <cfRule type="expression" dxfId="399" priority="556">
      <formula>FIND("Réagir",J185)</formula>
    </cfRule>
  </conditionalFormatting>
  <conditionalFormatting sqref="BB185">
    <cfRule type="expression" dxfId="398" priority="545" stopIfTrue="1">
      <formula>ISTEXT(BB185)</formula>
    </cfRule>
    <cfRule type="expression" dxfId="397" priority="546">
      <formula>FIND("Agir",BG185)</formula>
    </cfRule>
    <cfRule type="expression" dxfId="396" priority="547">
      <formula>FIND("Réagir",BG185)</formula>
    </cfRule>
  </conditionalFormatting>
  <conditionalFormatting sqref="BB185">
    <cfRule type="expression" dxfId="395" priority="542" stopIfTrue="1">
      <formula>ISTEXT(BB185)</formula>
    </cfRule>
    <cfRule type="expression" dxfId="394" priority="543">
      <formula>FIND("Agir",BG185)</formula>
    </cfRule>
    <cfRule type="expression" dxfId="393" priority="544">
      <formula>FIND("Réagir",BG185)</formula>
    </cfRule>
  </conditionalFormatting>
  <conditionalFormatting sqref="AA185">
    <cfRule type="expression" dxfId="392" priority="539" stopIfTrue="1">
      <formula>ISTEXT(AA185)</formula>
    </cfRule>
    <cfRule type="expression" dxfId="391" priority="540">
      <formula>FIND("Agir",BG185)</formula>
    </cfRule>
    <cfRule type="expression" dxfId="390" priority="541">
      <formula>FIND("Réagir",BG185)</formula>
    </cfRule>
  </conditionalFormatting>
  <conditionalFormatting sqref="I188">
    <cfRule type="expression" dxfId="389" priority="521" stopIfTrue="1">
      <formula>ISTEXT(I188)</formula>
    </cfRule>
    <cfRule type="expression" dxfId="388" priority="522">
      <formula>FIND("Agir",J188)</formula>
    </cfRule>
    <cfRule type="expression" dxfId="387" priority="523">
      <formula>FIND("Réagir",J188)</formula>
    </cfRule>
  </conditionalFormatting>
  <conditionalFormatting sqref="F188">
    <cfRule type="expression" dxfId="386" priority="516" stopIfTrue="1">
      <formula>ISTEXT(F188)</formula>
    </cfRule>
    <cfRule type="expression" dxfId="385" priority="517">
      <formula>FIND("Conforter",I188)</formula>
    </cfRule>
  </conditionalFormatting>
  <conditionalFormatting sqref="G188">
    <cfRule type="expression" dxfId="384" priority="513" stopIfTrue="1">
      <formula>ISTEXT(G188)</formula>
    </cfRule>
    <cfRule type="expression" dxfId="383" priority="514">
      <formula>FIND("Agir",I188)</formula>
    </cfRule>
    <cfRule type="expression" dxfId="382" priority="515">
      <formula>FIND("Réagir",I188)</formula>
    </cfRule>
  </conditionalFormatting>
  <conditionalFormatting sqref="G188:H188">
    <cfRule type="expression" dxfId="381" priority="511" stopIfTrue="1">
      <formula>ISTEXT(G188)</formula>
    </cfRule>
    <cfRule type="expression" dxfId="380" priority="512">
      <formula>FIND("Conforter",J188)</formula>
    </cfRule>
  </conditionalFormatting>
  <conditionalFormatting sqref="I188">
    <cfRule type="expression" dxfId="379" priority="507" stopIfTrue="1">
      <formula>ISTEXT(I188)</formula>
    </cfRule>
    <cfRule type="expression" dxfId="378" priority="508">
      <formula>FIND("Agir",J188)</formula>
    </cfRule>
    <cfRule type="expression" dxfId="377" priority="509">
      <formula>FIND("Réagir",J188)</formula>
    </cfRule>
  </conditionalFormatting>
  <conditionalFormatting sqref="G188:H188">
    <cfRule type="expression" dxfId="376" priority="505" stopIfTrue="1">
      <formula>ISTEXT(G188)</formula>
    </cfRule>
    <cfRule type="expression" dxfId="375" priority="506">
      <formula>FIND("Conforter",J188)</formula>
    </cfRule>
  </conditionalFormatting>
  <conditionalFormatting sqref="D188">
    <cfRule type="expression" dxfId="374" priority="495" stopIfTrue="1">
      <formula>ISTEXT(D188)</formula>
    </cfRule>
    <cfRule type="expression" dxfId="373" priority="496">
      <formula>FIND("Agir",E188)</formula>
    </cfRule>
    <cfRule type="expression" dxfId="372" priority="497">
      <formula>FIND("Réagir",E188)</formula>
    </cfRule>
  </conditionalFormatting>
  <conditionalFormatting sqref="D188">
    <cfRule type="expression" dxfId="371" priority="493" stopIfTrue="1">
      <formula>ISTEXT(D188)</formula>
    </cfRule>
    <cfRule type="expression" dxfId="370" priority="494">
      <formula>FIND("Conforter",F188)</formula>
    </cfRule>
  </conditionalFormatting>
  <conditionalFormatting sqref="D188">
    <cfRule type="expression" dxfId="369" priority="491" stopIfTrue="1">
      <formula>ISTEXT(D188)</formula>
    </cfRule>
    <cfRule type="expression" dxfId="368" priority="492">
      <formula>FIND("Conforter",F188)</formula>
    </cfRule>
  </conditionalFormatting>
  <conditionalFormatting sqref="H188">
    <cfRule type="expression" dxfId="367" priority="488" stopIfTrue="1">
      <formula>ISTEXT(H188)</formula>
    </cfRule>
    <cfRule type="expression" dxfId="366" priority="489">
      <formula>FIND("Agir",J188)</formula>
    </cfRule>
    <cfRule type="expression" dxfId="365" priority="490">
      <formula>FIND("Réagir",J188)</formula>
    </cfRule>
  </conditionalFormatting>
  <conditionalFormatting sqref="BB188">
    <cfRule type="expression" dxfId="364" priority="479" stopIfTrue="1">
      <formula>ISTEXT(BB188)</formula>
    </cfRule>
    <cfRule type="expression" dxfId="363" priority="480">
      <formula>FIND("Agir",BG188)</formula>
    </cfRule>
    <cfRule type="expression" dxfId="362" priority="481">
      <formula>FIND("Réagir",BG188)</formula>
    </cfRule>
  </conditionalFormatting>
  <conditionalFormatting sqref="BB188">
    <cfRule type="expression" dxfId="361" priority="476" stopIfTrue="1">
      <formula>ISTEXT(BB188)</formula>
    </cfRule>
    <cfRule type="expression" dxfId="360" priority="477">
      <formula>FIND("Agir",BG188)</formula>
    </cfRule>
    <cfRule type="expression" dxfId="359" priority="478">
      <formula>FIND("Réagir",BG188)</formula>
    </cfRule>
  </conditionalFormatting>
  <conditionalFormatting sqref="AA188">
    <cfRule type="expression" dxfId="358" priority="473" stopIfTrue="1">
      <formula>ISTEXT(AA188)</formula>
    </cfRule>
    <cfRule type="expression" dxfId="357" priority="474">
      <formula>FIND("Agir",BG188)</formula>
    </cfRule>
    <cfRule type="expression" dxfId="356" priority="475">
      <formula>FIND("Réagir",BG188)</formula>
    </cfRule>
  </conditionalFormatting>
  <conditionalFormatting sqref="I189">
    <cfRule type="expression" dxfId="355" priority="455" stopIfTrue="1">
      <formula>ISTEXT(I189)</formula>
    </cfRule>
    <cfRule type="expression" dxfId="354" priority="456">
      <formula>FIND("Agir",J189)</formula>
    </cfRule>
    <cfRule type="expression" dxfId="353" priority="457">
      <formula>FIND("Réagir",J189)</formula>
    </cfRule>
  </conditionalFormatting>
  <conditionalFormatting sqref="F189">
    <cfRule type="expression" dxfId="352" priority="450" stopIfTrue="1">
      <formula>ISTEXT(F189)</formula>
    </cfRule>
    <cfRule type="expression" dxfId="351" priority="451">
      <formula>FIND("Conforter",I189)</formula>
    </cfRule>
  </conditionalFormatting>
  <conditionalFormatting sqref="G189">
    <cfRule type="expression" dxfId="350" priority="447" stopIfTrue="1">
      <formula>ISTEXT(G189)</formula>
    </cfRule>
    <cfRule type="expression" dxfId="349" priority="448">
      <formula>FIND("Agir",I189)</formula>
    </cfRule>
    <cfRule type="expression" dxfId="348" priority="449">
      <formula>FIND("Réagir",I189)</formula>
    </cfRule>
  </conditionalFormatting>
  <conditionalFormatting sqref="G189:H189">
    <cfRule type="expression" dxfId="347" priority="445" stopIfTrue="1">
      <formula>ISTEXT(G189)</formula>
    </cfRule>
    <cfRule type="expression" dxfId="346" priority="446">
      <formula>FIND("Conforter",J189)</formula>
    </cfRule>
  </conditionalFormatting>
  <conditionalFormatting sqref="I189">
    <cfRule type="expression" dxfId="345" priority="441" stopIfTrue="1">
      <formula>ISTEXT(I189)</formula>
    </cfRule>
    <cfRule type="expression" dxfId="344" priority="442">
      <formula>FIND("Agir",J189)</formula>
    </cfRule>
    <cfRule type="expression" dxfId="343" priority="443">
      <formula>FIND("Réagir",J189)</formula>
    </cfRule>
  </conditionalFormatting>
  <conditionalFormatting sqref="G189:H189">
    <cfRule type="expression" dxfId="342" priority="439" stopIfTrue="1">
      <formula>ISTEXT(G189)</formula>
    </cfRule>
    <cfRule type="expression" dxfId="341" priority="440">
      <formula>FIND("Conforter",J189)</formula>
    </cfRule>
  </conditionalFormatting>
  <conditionalFormatting sqref="D189">
    <cfRule type="expression" dxfId="340" priority="429" stopIfTrue="1">
      <formula>ISTEXT(D189)</formula>
    </cfRule>
    <cfRule type="expression" dxfId="339" priority="430">
      <formula>FIND("Agir",E189)</formula>
    </cfRule>
    <cfRule type="expression" dxfId="338" priority="431">
      <formula>FIND("Réagir",E189)</formula>
    </cfRule>
  </conditionalFormatting>
  <conditionalFormatting sqref="D189">
    <cfRule type="expression" dxfId="337" priority="427" stopIfTrue="1">
      <formula>ISTEXT(D189)</formula>
    </cfRule>
    <cfRule type="expression" dxfId="336" priority="428">
      <formula>FIND("Conforter",F189)</formula>
    </cfRule>
  </conditionalFormatting>
  <conditionalFormatting sqref="D189">
    <cfRule type="expression" dxfId="335" priority="425" stopIfTrue="1">
      <formula>ISTEXT(D189)</formula>
    </cfRule>
    <cfRule type="expression" dxfId="334" priority="426">
      <formula>FIND("Conforter",F189)</formula>
    </cfRule>
  </conditionalFormatting>
  <conditionalFormatting sqref="H189">
    <cfRule type="expression" dxfId="333" priority="422" stopIfTrue="1">
      <formula>ISTEXT(H189)</formula>
    </cfRule>
    <cfRule type="expression" dxfId="332" priority="423">
      <formula>FIND("Agir",J189)</formula>
    </cfRule>
    <cfRule type="expression" dxfId="331" priority="424">
      <formula>FIND("Réagir",J189)</formula>
    </cfRule>
  </conditionalFormatting>
  <conditionalFormatting sqref="BB189">
    <cfRule type="expression" dxfId="330" priority="413" stopIfTrue="1">
      <formula>ISTEXT(BB189)</formula>
    </cfRule>
    <cfRule type="expression" dxfId="329" priority="414">
      <formula>FIND("Agir",BG189)</formula>
    </cfRule>
    <cfRule type="expression" dxfId="328" priority="415">
      <formula>FIND("Réagir",BG189)</formula>
    </cfRule>
  </conditionalFormatting>
  <conditionalFormatting sqref="BB189">
    <cfRule type="expression" dxfId="327" priority="410" stopIfTrue="1">
      <formula>ISTEXT(BB189)</formula>
    </cfRule>
    <cfRule type="expression" dxfId="326" priority="411">
      <formula>FIND("Agir",BG189)</formula>
    </cfRule>
    <cfRule type="expression" dxfId="325" priority="412">
      <formula>FIND("Réagir",BG189)</formula>
    </cfRule>
  </conditionalFormatting>
  <conditionalFormatting sqref="AA189">
    <cfRule type="expression" dxfId="324" priority="407" stopIfTrue="1">
      <formula>ISTEXT(AA189)</formula>
    </cfRule>
    <cfRule type="expression" dxfId="323" priority="408">
      <formula>FIND("Agir",BG189)</formula>
    </cfRule>
    <cfRule type="expression" dxfId="322" priority="409">
      <formula>FIND("Réagir",BG189)</formula>
    </cfRule>
  </conditionalFormatting>
  <conditionalFormatting sqref="I190">
    <cfRule type="expression" dxfId="321" priority="389" stopIfTrue="1">
      <formula>ISTEXT(I190)</formula>
    </cfRule>
    <cfRule type="expression" dxfId="320" priority="390">
      <formula>FIND("Agir",J190)</formula>
    </cfRule>
    <cfRule type="expression" dxfId="319" priority="391">
      <formula>FIND("Réagir",J190)</formula>
    </cfRule>
  </conditionalFormatting>
  <conditionalFormatting sqref="F190">
    <cfRule type="expression" dxfId="318" priority="384" stopIfTrue="1">
      <formula>ISTEXT(F190)</formula>
    </cfRule>
    <cfRule type="expression" dxfId="317" priority="385">
      <formula>FIND("Conforter",I190)</formula>
    </cfRule>
  </conditionalFormatting>
  <conditionalFormatting sqref="G190">
    <cfRule type="expression" dxfId="316" priority="381" stopIfTrue="1">
      <formula>ISTEXT(G190)</formula>
    </cfRule>
    <cfRule type="expression" dxfId="315" priority="382">
      <formula>FIND("Agir",I190)</formula>
    </cfRule>
    <cfRule type="expression" dxfId="314" priority="383">
      <formula>FIND("Réagir",I190)</formula>
    </cfRule>
  </conditionalFormatting>
  <conditionalFormatting sqref="G190:H190">
    <cfRule type="expression" dxfId="313" priority="379" stopIfTrue="1">
      <formula>ISTEXT(G190)</formula>
    </cfRule>
    <cfRule type="expression" dxfId="312" priority="380">
      <formula>FIND("Conforter",J190)</formula>
    </cfRule>
  </conditionalFormatting>
  <conditionalFormatting sqref="I190">
    <cfRule type="expression" dxfId="311" priority="375" stopIfTrue="1">
      <formula>ISTEXT(I190)</formula>
    </cfRule>
    <cfRule type="expression" dxfId="310" priority="376">
      <formula>FIND("Agir",J190)</formula>
    </cfRule>
    <cfRule type="expression" dxfId="309" priority="377">
      <formula>FIND("Réagir",J190)</formula>
    </cfRule>
  </conditionalFormatting>
  <conditionalFormatting sqref="G190:H190">
    <cfRule type="expression" dxfId="308" priority="373" stopIfTrue="1">
      <formula>ISTEXT(G190)</formula>
    </cfRule>
    <cfRule type="expression" dxfId="307" priority="374">
      <formula>FIND("Conforter",J190)</formula>
    </cfRule>
  </conditionalFormatting>
  <conditionalFormatting sqref="D190">
    <cfRule type="expression" dxfId="306" priority="363" stopIfTrue="1">
      <formula>ISTEXT(D190)</formula>
    </cfRule>
    <cfRule type="expression" dxfId="305" priority="364">
      <formula>FIND("Agir",E190)</formula>
    </cfRule>
    <cfRule type="expression" dxfId="304" priority="365">
      <formula>FIND("Réagir",E190)</formula>
    </cfRule>
  </conditionalFormatting>
  <conditionalFormatting sqref="D190">
    <cfRule type="expression" dxfId="303" priority="361" stopIfTrue="1">
      <formula>ISTEXT(D190)</formula>
    </cfRule>
    <cfRule type="expression" dxfId="302" priority="362">
      <formula>FIND("Conforter",F190)</formula>
    </cfRule>
  </conditionalFormatting>
  <conditionalFormatting sqref="D190">
    <cfRule type="expression" dxfId="301" priority="359" stopIfTrue="1">
      <formula>ISTEXT(D190)</formula>
    </cfRule>
    <cfRule type="expression" dxfId="300" priority="360">
      <formula>FIND("Conforter",F190)</formula>
    </cfRule>
  </conditionalFormatting>
  <conditionalFormatting sqref="H190">
    <cfRule type="expression" dxfId="299" priority="356" stopIfTrue="1">
      <formula>ISTEXT(H190)</formula>
    </cfRule>
    <cfRule type="expression" dxfId="298" priority="357">
      <formula>FIND("Agir",J190)</formula>
    </cfRule>
    <cfRule type="expression" dxfId="297" priority="358">
      <formula>FIND("Réagir",J190)</formula>
    </cfRule>
  </conditionalFormatting>
  <conditionalFormatting sqref="BB190">
    <cfRule type="expression" dxfId="296" priority="347" stopIfTrue="1">
      <formula>ISTEXT(BB190)</formula>
    </cfRule>
    <cfRule type="expression" dxfId="295" priority="348">
      <formula>FIND("Agir",BG190)</formula>
    </cfRule>
    <cfRule type="expression" dxfId="294" priority="349">
      <formula>FIND("Réagir",BG190)</formula>
    </cfRule>
  </conditionalFormatting>
  <conditionalFormatting sqref="BB190">
    <cfRule type="expression" dxfId="293" priority="344" stopIfTrue="1">
      <formula>ISTEXT(BB190)</formula>
    </cfRule>
    <cfRule type="expression" dxfId="292" priority="345">
      <formula>FIND("Agir",BG190)</formula>
    </cfRule>
    <cfRule type="expression" dxfId="291" priority="346">
      <formula>FIND("Réagir",BG190)</formula>
    </cfRule>
  </conditionalFormatting>
  <conditionalFormatting sqref="AA190">
    <cfRule type="expression" dxfId="290" priority="341" stopIfTrue="1">
      <formula>ISTEXT(AA190)</formula>
    </cfRule>
    <cfRule type="expression" dxfId="289" priority="342">
      <formula>FIND("Agir",BG190)</formula>
    </cfRule>
    <cfRule type="expression" dxfId="288" priority="343">
      <formula>FIND("Réagir",BG190)</formula>
    </cfRule>
  </conditionalFormatting>
  <conditionalFormatting sqref="I192">
    <cfRule type="expression" dxfId="287" priority="323" stopIfTrue="1">
      <formula>ISTEXT(I192)</formula>
    </cfRule>
    <cfRule type="expression" dxfId="286" priority="324">
      <formula>FIND("Agir",J192)</formula>
    </cfRule>
    <cfRule type="expression" dxfId="285" priority="325">
      <formula>FIND("Réagir",J192)</formula>
    </cfRule>
  </conditionalFormatting>
  <conditionalFormatting sqref="F192">
    <cfRule type="expression" dxfId="284" priority="318" stopIfTrue="1">
      <formula>ISTEXT(F192)</formula>
    </cfRule>
    <cfRule type="expression" dxfId="283" priority="319">
      <formula>FIND("Conforter",I192)</formula>
    </cfRule>
  </conditionalFormatting>
  <conditionalFormatting sqref="G192">
    <cfRule type="expression" dxfId="282" priority="315" stopIfTrue="1">
      <formula>ISTEXT(G192)</formula>
    </cfRule>
    <cfRule type="expression" dxfId="281" priority="316">
      <formula>FIND("Agir",I192)</formula>
    </cfRule>
    <cfRule type="expression" dxfId="280" priority="317">
      <formula>FIND("Réagir",I192)</formula>
    </cfRule>
  </conditionalFormatting>
  <conditionalFormatting sqref="G192:H192">
    <cfRule type="expression" dxfId="279" priority="313" stopIfTrue="1">
      <formula>ISTEXT(G192)</formula>
    </cfRule>
    <cfRule type="expression" dxfId="278" priority="314">
      <formula>FIND("Conforter",J192)</formula>
    </cfRule>
  </conditionalFormatting>
  <conditionalFormatting sqref="I192">
    <cfRule type="expression" dxfId="277" priority="309" stopIfTrue="1">
      <formula>ISTEXT(I192)</formula>
    </cfRule>
    <cfRule type="expression" dxfId="276" priority="310">
      <formula>FIND("Agir",J192)</formula>
    </cfRule>
    <cfRule type="expression" dxfId="275" priority="311">
      <formula>FIND("Réagir",J192)</formula>
    </cfRule>
  </conditionalFormatting>
  <conditionalFormatting sqref="G192:H192">
    <cfRule type="expression" dxfId="274" priority="307" stopIfTrue="1">
      <formula>ISTEXT(G192)</formula>
    </cfRule>
    <cfRule type="expression" dxfId="273" priority="308">
      <formula>FIND("Conforter",J192)</formula>
    </cfRule>
  </conditionalFormatting>
  <conditionalFormatting sqref="D192">
    <cfRule type="expression" dxfId="272" priority="297" stopIfTrue="1">
      <formula>ISTEXT(D192)</formula>
    </cfRule>
    <cfRule type="expression" dxfId="271" priority="298">
      <formula>FIND("Agir",E192)</formula>
    </cfRule>
    <cfRule type="expression" dxfId="270" priority="299">
      <formula>FIND("Réagir",E192)</formula>
    </cfRule>
  </conditionalFormatting>
  <conditionalFormatting sqref="D192">
    <cfRule type="expression" dxfId="269" priority="295" stopIfTrue="1">
      <formula>ISTEXT(D192)</formula>
    </cfRule>
    <cfRule type="expression" dxfId="268" priority="296">
      <formula>FIND("Conforter",F192)</formula>
    </cfRule>
  </conditionalFormatting>
  <conditionalFormatting sqref="D192">
    <cfRule type="expression" dxfId="267" priority="293" stopIfTrue="1">
      <formula>ISTEXT(D192)</formula>
    </cfRule>
    <cfRule type="expression" dxfId="266" priority="294">
      <formula>FIND("Conforter",F192)</formula>
    </cfRule>
  </conditionalFormatting>
  <conditionalFormatting sqref="H192">
    <cfRule type="expression" dxfId="265" priority="290" stopIfTrue="1">
      <formula>ISTEXT(H192)</formula>
    </cfRule>
    <cfRule type="expression" dxfId="264" priority="291">
      <formula>FIND("Agir",J192)</formula>
    </cfRule>
    <cfRule type="expression" dxfId="263" priority="292">
      <formula>FIND("Réagir",J192)</formula>
    </cfRule>
  </conditionalFormatting>
  <conditionalFormatting sqref="BB192">
    <cfRule type="expression" dxfId="262" priority="281" stopIfTrue="1">
      <formula>ISTEXT(BB192)</formula>
    </cfRule>
    <cfRule type="expression" dxfId="261" priority="282">
      <formula>FIND("Agir",BG192)</formula>
    </cfRule>
    <cfRule type="expression" dxfId="260" priority="283">
      <formula>FIND("Réagir",BG192)</formula>
    </cfRule>
  </conditionalFormatting>
  <conditionalFormatting sqref="BB192">
    <cfRule type="expression" dxfId="259" priority="278" stopIfTrue="1">
      <formula>ISTEXT(BB192)</formula>
    </cfRule>
    <cfRule type="expression" dxfId="258" priority="279">
      <formula>FIND("Agir",BG192)</formula>
    </cfRule>
    <cfRule type="expression" dxfId="257" priority="280">
      <formula>FIND("Réagir",BG192)</formula>
    </cfRule>
  </conditionalFormatting>
  <conditionalFormatting sqref="AA192">
    <cfRule type="expression" dxfId="256" priority="275" stopIfTrue="1">
      <formula>ISTEXT(AA192)</formula>
    </cfRule>
    <cfRule type="expression" dxfId="255" priority="276">
      <formula>FIND("Agir",BG192)</formula>
    </cfRule>
    <cfRule type="expression" dxfId="254" priority="277">
      <formula>FIND("Réagir",BG192)</formula>
    </cfRule>
  </conditionalFormatting>
  <conditionalFormatting sqref="D8">
    <cfRule type="expression" dxfId="253" priority="253" stopIfTrue="1">
      <formula>ISTEXT(D8)</formula>
    </cfRule>
    <cfRule type="expression" dxfId="252" priority="254">
      <formula>FIND("Conforter",F8)</formula>
    </cfRule>
  </conditionalFormatting>
  <conditionalFormatting sqref="AX13:AX20">
    <cfRule type="containsText" dxfId="251" priority="250" stopIfTrue="1" operator="containsText" text="Première">
      <formula>NOT(ISERROR(SEARCH("Première",AX13)))</formula>
    </cfRule>
    <cfRule type="containsText" dxfId="250" priority="251" stopIfTrue="1" operator="containsText" text="Seconde">
      <formula>NOT(ISERROR(SEARCH("Seconde",AX13)))</formula>
    </cfRule>
    <cfRule type="containsText" dxfId="249" priority="252" stopIfTrue="1" operator="containsText" text="Terme">
      <formula>NOT(ISERROR(SEARCH("Terme",AX13)))</formula>
    </cfRule>
  </conditionalFormatting>
  <conditionalFormatting sqref="AX13:AX20">
    <cfRule type="expression" dxfId="248" priority="247" stopIfTrue="1">
      <formula>ISTEXT(AX13)</formula>
    </cfRule>
    <cfRule type="expression" dxfId="247" priority="248">
      <formula>FIND("Agir",#REF!)</formula>
    </cfRule>
    <cfRule type="expression" dxfId="246" priority="249">
      <formula>FIND("Réagir",#REF!)</formula>
    </cfRule>
  </conditionalFormatting>
  <conditionalFormatting sqref="AX13:AX20">
    <cfRule type="expression" dxfId="245" priority="244" stopIfTrue="1">
      <formula>ISTEXT(AX13)</formula>
    </cfRule>
    <cfRule type="expression" dxfId="244" priority="245">
      <formula>FIND("Agir",#REF!)</formula>
    </cfRule>
    <cfRule type="expression" dxfId="243" priority="246">
      <formula>FIND("Réagir",#REF!)</formula>
    </cfRule>
  </conditionalFormatting>
  <conditionalFormatting sqref="AX22:AX34">
    <cfRule type="containsText" dxfId="242" priority="241" stopIfTrue="1" operator="containsText" text="Première">
      <formula>NOT(ISERROR(SEARCH("Première",AX22)))</formula>
    </cfRule>
    <cfRule type="containsText" dxfId="241" priority="242" stopIfTrue="1" operator="containsText" text="Seconde">
      <formula>NOT(ISERROR(SEARCH("Seconde",AX22)))</formula>
    </cfRule>
    <cfRule type="containsText" dxfId="240" priority="243" stopIfTrue="1" operator="containsText" text="Terme">
      <formula>NOT(ISERROR(SEARCH("Terme",AX22)))</formula>
    </cfRule>
  </conditionalFormatting>
  <conditionalFormatting sqref="AX22:AX34">
    <cfRule type="expression" dxfId="239" priority="238" stopIfTrue="1">
      <formula>ISTEXT(AX22)</formula>
    </cfRule>
    <cfRule type="expression" dxfId="238" priority="239">
      <formula>FIND("Agir",#REF!)</formula>
    </cfRule>
    <cfRule type="expression" dxfId="237" priority="240">
      <formula>FIND("Réagir",#REF!)</formula>
    </cfRule>
  </conditionalFormatting>
  <conditionalFormatting sqref="AX22:AX34">
    <cfRule type="expression" dxfId="236" priority="235" stopIfTrue="1">
      <formula>ISTEXT(AX22)</formula>
    </cfRule>
    <cfRule type="expression" dxfId="235" priority="236">
      <formula>FIND("Agir",#REF!)</formula>
    </cfRule>
    <cfRule type="expression" dxfId="234" priority="237">
      <formula>FIND("Réagir",#REF!)</formula>
    </cfRule>
  </conditionalFormatting>
  <conditionalFormatting sqref="AX36:AX45">
    <cfRule type="containsText" dxfId="233" priority="232" stopIfTrue="1" operator="containsText" text="Première">
      <formula>NOT(ISERROR(SEARCH("Première",AX36)))</formula>
    </cfRule>
    <cfRule type="containsText" dxfId="232" priority="233" stopIfTrue="1" operator="containsText" text="Seconde">
      <formula>NOT(ISERROR(SEARCH("Seconde",AX36)))</formula>
    </cfRule>
    <cfRule type="containsText" dxfId="231" priority="234" stopIfTrue="1" operator="containsText" text="Terme">
      <formula>NOT(ISERROR(SEARCH("Terme",AX36)))</formula>
    </cfRule>
  </conditionalFormatting>
  <conditionalFormatting sqref="AX36:AX45">
    <cfRule type="expression" dxfId="230" priority="229" stopIfTrue="1">
      <formula>ISTEXT(AX36)</formula>
    </cfRule>
    <cfRule type="expression" dxfId="229" priority="230">
      <formula>FIND("Agir",#REF!)</formula>
    </cfRule>
    <cfRule type="expression" dxfId="228" priority="231">
      <formula>FIND("Réagir",#REF!)</formula>
    </cfRule>
  </conditionalFormatting>
  <conditionalFormatting sqref="AX36:AX45">
    <cfRule type="expression" dxfId="227" priority="226" stopIfTrue="1">
      <formula>ISTEXT(AX36)</formula>
    </cfRule>
    <cfRule type="expression" dxfId="226" priority="227">
      <formula>FIND("Agir",#REF!)</formula>
    </cfRule>
    <cfRule type="expression" dxfId="225" priority="228">
      <formula>FIND("Réagir",#REF!)</formula>
    </cfRule>
  </conditionalFormatting>
  <conditionalFormatting sqref="AX47:AX55">
    <cfRule type="containsText" dxfId="224" priority="223" stopIfTrue="1" operator="containsText" text="Première">
      <formula>NOT(ISERROR(SEARCH("Première",AX47)))</formula>
    </cfRule>
    <cfRule type="containsText" dxfId="223" priority="224" stopIfTrue="1" operator="containsText" text="Seconde">
      <formula>NOT(ISERROR(SEARCH("Seconde",AX47)))</formula>
    </cfRule>
    <cfRule type="containsText" dxfId="222" priority="225" stopIfTrue="1" operator="containsText" text="Terme">
      <formula>NOT(ISERROR(SEARCH("Terme",AX47)))</formula>
    </cfRule>
  </conditionalFormatting>
  <conditionalFormatting sqref="AX47:AX55">
    <cfRule type="expression" dxfId="221" priority="220" stopIfTrue="1">
      <formula>ISTEXT(AX47)</formula>
    </cfRule>
    <cfRule type="expression" dxfId="220" priority="221">
      <formula>FIND("Agir",#REF!)</formula>
    </cfRule>
    <cfRule type="expression" dxfId="219" priority="222">
      <formula>FIND("Réagir",#REF!)</formula>
    </cfRule>
  </conditionalFormatting>
  <conditionalFormatting sqref="AX47:AX55">
    <cfRule type="expression" dxfId="218" priority="217" stopIfTrue="1">
      <formula>ISTEXT(AX47)</formula>
    </cfRule>
    <cfRule type="expression" dxfId="217" priority="218">
      <formula>FIND("Agir",#REF!)</formula>
    </cfRule>
    <cfRule type="expression" dxfId="216" priority="219">
      <formula>FIND("Réagir",#REF!)</formula>
    </cfRule>
  </conditionalFormatting>
  <conditionalFormatting sqref="AX57:AX64">
    <cfRule type="containsText" dxfId="215" priority="214" stopIfTrue="1" operator="containsText" text="Première">
      <formula>NOT(ISERROR(SEARCH("Première",AX57)))</formula>
    </cfRule>
    <cfRule type="containsText" dxfId="214" priority="215" stopIfTrue="1" operator="containsText" text="Seconde">
      <formula>NOT(ISERROR(SEARCH("Seconde",AX57)))</formula>
    </cfRule>
    <cfRule type="containsText" dxfId="213" priority="216" stopIfTrue="1" operator="containsText" text="Terme">
      <formula>NOT(ISERROR(SEARCH("Terme",AX57)))</formula>
    </cfRule>
  </conditionalFormatting>
  <conditionalFormatting sqref="AX57:AX64">
    <cfRule type="expression" dxfId="212" priority="211" stopIfTrue="1">
      <formula>ISTEXT(AX57)</formula>
    </cfRule>
    <cfRule type="expression" dxfId="211" priority="212">
      <formula>FIND("Agir",#REF!)</formula>
    </cfRule>
    <cfRule type="expression" dxfId="210" priority="213">
      <formula>FIND("Réagir",#REF!)</formula>
    </cfRule>
  </conditionalFormatting>
  <conditionalFormatting sqref="AX57:AX64">
    <cfRule type="expression" dxfId="209" priority="208" stopIfTrue="1">
      <formula>ISTEXT(AX57)</formula>
    </cfRule>
    <cfRule type="expression" dxfId="208" priority="209">
      <formula>FIND("Agir",#REF!)</formula>
    </cfRule>
    <cfRule type="expression" dxfId="207" priority="210">
      <formula>FIND("Réagir",#REF!)</formula>
    </cfRule>
  </conditionalFormatting>
  <conditionalFormatting sqref="AX66:AX70">
    <cfRule type="containsText" dxfId="206" priority="205" stopIfTrue="1" operator="containsText" text="Première">
      <formula>NOT(ISERROR(SEARCH("Première",AX66)))</formula>
    </cfRule>
    <cfRule type="containsText" dxfId="205" priority="206" stopIfTrue="1" operator="containsText" text="Seconde">
      <formula>NOT(ISERROR(SEARCH("Seconde",AX66)))</formula>
    </cfRule>
    <cfRule type="containsText" dxfId="204" priority="207" stopIfTrue="1" operator="containsText" text="Terme">
      <formula>NOT(ISERROR(SEARCH("Terme",AX66)))</formula>
    </cfRule>
  </conditionalFormatting>
  <conditionalFormatting sqref="AX66:AX70">
    <cfRule type="expression" dxfId="203" priority="202" stopIfTrue="1">
      <formula>ISTEXT(AX66)</formula>
    </cfRule>
    <cfRule type="expression" dxfId="202" priority="203">
      <formula>FIND("Agir",#REF!)</formula>
    </cfRule>
    <cfRule type="expression" dxfId="201" priority="204">
      <formula>FIND("Réagir",#REF!)</formula>
    </cfRule>
  </conditionalFormatting>
  <conditionalFormatting sqref="AX66:AX70">
    <cfRule type="expression" dxfId="200" priority="199" stopIfTrue="1">
      <formula>ISTEXT(AX66)</formula>
    </cfRule>
    <cfRule type="expression" dxfId="199" priority="200">
      <formula>FIND("Agir",#REF!)</formula>
    </cfRule>
    <cfRule type="expression" dxfId="198" priority="201">
      <formula>FIND("Réagir",#REF!)</formula>
    </cfRule>
  </conditionalFormatting>
  <conditionalFormatting sqref="AX72:AX83">
    <cfRule type="containsText" dxfId="197" priority="196" stopIfTrue="1" operator="containsText" text="Première">
      <formula>NOT(ISERROR(SEARCH("Première",AX72)))</formula>
    </cfRule>
    <cfRule type="containsText" dxfId="196" priority="197" stopIfTrue="1" operator="containsText" text="Seconde">
      <formula>NOT(ISERROR(SEARCH("Seconde",AX72)))</formula>
    </cfRule>
    <cfRule type="containsText" dxfId="195" priority="198" stopIfTrue="1" operator="containsText" text="Terme">
      <formula>NOT(ISERROR(SEARCH("Terme",AX72)))</formula>
    </cfRule>
  </conditionalFormatting>
  <conditionalFormatting sqref="AX72:AX83">
    <cfRule type="expression" dxfId="194" priority="193" stopIfTrue="1">
      <formula>ISTEXT(AX72)</formula>
    </cfRule>
    <cfRule type="expression" dxfId="193" priority="194">
      <formula>FIND("Agir",#REF!)</formula>
    </cfRule>
    <cfRule type="expression" dxfId="192" priority="195">
      <formula>FIND("Réagir",#REF!)</formula>
    </cfRule>
  </conditionalFormatting>
  <conditionalFormatting sqref="AX72:AX83">
    <cfRule type="expression" dxfId="191" priority="190" stopIfTrue="1">
      <formula>ISTEXT(AX72)</formula>
    </cfRule>
    <cfRule type="expression" dxfId="190" priority="191">
      <formula>FIND("Agir",#REF!)</formula>
    </cfRule>
    <cfRule type="expression" dxfId="189" priority="192">
      <formula>FIND("Réagir",#REF!)</formula>
    </cfRule>
  </conditionalFormatting>
  <conditionalFormatting sqref="AX85:AX92">
    <cfRule type="containsText" dxfId="188" priority="187" stopIfTrue="1" operator="containsText" text="Première">
      <formula>NOT(ISERROR(SEARCH("Première",AX85)))</formula>
    </cfRule>
    <cfRule type="containsText" dxfId="187" priority="188" stopIfTrue="1" operator="containsText" text="Seconde">
      <formula>NOT(ISERROR(SEARCH("Seconde",AX85)))</formula>
    </cfRule>
    <cfRule type="containsText" dxfId="186" priority="189" stopIfTrue="1" operator="containsText" text="Terme">
      <formula>NOT(ISERROR(SEARCH("Terme",AX85)))</formula>
    </cfRule>
  </conditionalFormatting>
  <conditionalFormatting sqref="AX85:AX92">
    <cfRule type="expression" dxfId="185" priority="184" stopIfTrue="1">
      <formula>ISTEXT(AX85)</formula>
    </cfRule>
    <cfRule type="expression" dxfId="184" priority="185">
      <formula>FIND("Agir",#REF!)</formula>
    </cfRule>
    <cfRule type="expression" dxfId="183" priority="186">
      <formula>FIND("Réagir",#REF!)</formula>
    </cfRule>
  </conditionalFormatting>
  <conditionalFormatting sqref="AX85:AX92">
    <cfRule type="expression" dxfId="182" priority="181" stopIfTrue="1">
      <formula>ISTEXT(AX85)</formula>
    </cfRule>
    <cfRule type="expression" dxfId="181" priority="182">
      <formula>FIND("Agir",#REF!)</formula>
    </cfRule>
    <cfRule type="expression" dxfId="180" priority="183">
      <formula>FIND("Réagir",#REF!)</formula>
    </cfRule>
  </conditionalFormatting>
  <conditionalFormatting sqref="AX94:AX103">
    <cfRule type="containsText" dxfId="179" priority="178" stopIfTrue="1" operator="containsText" text="Première">
      <formula>NOT(ISERROR(SEARCH("Première",AX94)))</formula>
    </cfRule>
    <cfRule type="containsText" dxfId="178" priority="179" stopIfTrue="1" operator="containsText" text="Seconde">
      <formula>NOT(ISERROR(SEARCH("Seconde",AX94)))</formula>
    </cfRule>
    <cfRule type="containsText" dxfId="177" priority="180" stopIfTrue="1" operator="containsText" text="Terme">
      <formula>NOT(ISERROR(SEARCH("Terme",AX94)))</formula>
    </cfRule>
  </conditionalFormatting>
  <conditionalFormatting sqref="AX94:AX103">
    <cfRule type="expression" dxfId="176" priority="175" stopIfTrue="1">
      <formula>ISTEXT(AX94)</formula>
    </cfRule>
    <cfRule type="expression" dxfId="175" priority="176">
      <formula>FIND("Agir",#REF!)</formula>
    </cfRule>
    <cfRule type="expression" dxfId="174" priority="177">
      <formula>FIND("Réagir",#REF!)</formula>
    </cfRule>
  </conditionalFormatting>
  <conditionalFormatting sqref="AX94:AX103">
    <cfRule type="expression" dxfId="173" priority="172" stopIfTrue="1">
      <formula>ISTEXT(AX94)</formula>
    </cfRule>
    <cfRule type="expression" dxfId="172" priority="173">
      <formula>FIND("Agir",#REF!)</formula>
    </cfRule>
    <cfRule type="expression" dxfId="171" priority="174">
      <formula>FIND("Réagir",#REF!)</formula>
    </cfRule>
  </conditionalFormatting>
  <conditionalFormatting sqref="AX105:AX114">
    <cfRule type="containsText" dxfId="170" priority="169" stopIfTrue="1" operator="containsText" text="Première">
      <formula>NOT(ISERROR(SEARCH("Première",AX105)))</formula>
    </cfRule>
    <cfRule type="containsText" dxfId="169" priority="170" stopIfTrue="1" operator="containsText" text="Seconde">
      <formula>NOT(ISERROR(SEARCH("Seconde",AX105)))</formula>
    </cfRule>
    <cfRule type="containsText" dxfId="168" priority="171" stopIfTrue="1" operator="containsText" text="Terme">
      <formula>NOT(ISERROR(SEARCH("Terme",AX105)))</formula>
    </cfRule>
  </conditionalFormatting>
  <conditionalFormatting sqref="AX105:AX114">
    <cfRule type="expression" dxfId="167" priority="166" stopIfTrue="1">
      <formula>ISTEXT(AX105)</formula>
    </cfRule>
    <cfRule type="expression" dxfId="166" priority="167">
      <formula>FIND("Agir",#REF!)</formula>
    </cfRule>
    <cfRule type="expression" dxfId="165" priority="168">
      <formula>FIND("Réagir",#REF!)</formula>
    </cfRule>
  </conditionalFormatting>
  <conditionalFormatting sqref="AX105:AX114">
    <cfRule type="expression" dxfId="164" priority="163" stopIfTrue="1">
      <formula>ISTEXT(AX105)</formula>
    </cfRule>
    <cfRule type="expression" dxfId="163" priority="164">
      <formula>FIND("Agir",#REF!)</formula>
    </cfRule>
    <cfRule type="expression" dxfId="162" priority="165">
      <formula>FIND("Réagir",#REF!)</formula>
    </cfRule>
  </conditionalFormatting>
  <conditionalFormatting sqref="AX116:AX126">
    <cfRule type="containsText" dxfId="161" priority="160" stopIfTrue="1" operator="containsText" text="Première">
      <formula>NOT(ISERROR(SEARCH("Première",AX116)))</formula>
    </cfRule>
    <cfRule type="containsText" dxfId="160" priority="161" stopIfTrue="1" operator="containsText" text="Seconde">
      <formula>NOT(ISERROR(SEARCH("Seconde",AX116)))</formula>
    </cfRule>
    <cfRule type="containsText" dxfId="159" priority="162" stopIfTrue="1" operator="containsText" text="Terme">
      <formula>NOT(ISERROR(SEARCH("Terme",AX116)))</formula>
    </cfRule>
  </conditionalFormatting>
  <conditionalFormatting sqref="AX116:AX126">
    <cfRule type="expression" dxfId="158" priority="157" stopIfTrue="1">
      <formula>ISTEXT(AX116)</formula>
    </cfRule>
    <cfRule type="expression" dxfId="157" priority="158">
      <formula>FIND("Agir",#REF!)</formula>
    </cfRule>
    <cfRule type="expression" dxfId="156" priority="159">
      <formula>FIND("Réagir",#REF!)</formula>
    </cfRule>
  </conditionalFormatting>
  <conditionalFormatting sqref="AX116:AX126">
    <cfRule type="expression" dxfId="155" priority="154" stopIfTrue="1">
      <formula>ISTEXT(AX116)</formula>
    </cfRule>
    <cfRule type="expression" dxfId="154" priority="155">
      <formula>FIND("Agir",#REF!)</formula>
    </cfRule>
    <cfRule type="expression" dxfId="153" priority="156">
      <formula>FIND("Réagir",#REF!)</formula>
    </cfRule>
  </conditionalFormatting>
  <conditionalFormatting sqref="AX128:AX132">
    <cfRule type="containsText" dxfId="152" priority="151" stopIfTrue="1" operator="containsText" text="Première">
      <formula>NOT(ISERROR(SEARCH("Première",AX128)))</formula>
    </cfRule>
    <cfRule type="containsText" dxfId="151" priority="152" stopIfTrue="1" operator="containsText" text="Seconde">
      <formula>NOT(ISERROR(SEARCH("Seconde",AX128)))</formula>
    </cfRule>
    <cfRule type="containsText" dxfId="150" priority="153" stopIfTrue="1" operator="containsText" text="Terme">
      <formula>NOT(ISERROR(SEARCH("Terme",AX128)))</formula>
    </cfRule>
  </conditionalFormatting>
  <conditionalFormatting sqref="AX128:AX132">
    <cfRule type="expression" dxfId="149" priority="148" stopIfTrue="1">
      <formula>ISTEXT(AX128)</formula>
    </cfRule>
    <cfRule type="expression" dxfId="148" priority="149">
      <formula>FIND("Agir",#REF!)</formula>
    </cfRule>
    <cfRule type="expression" dxfId="147" priority="150">
      <formula>FIND("Réagir",#REF!)</formula>
    </cfRule>
  </conditionalFormatting>
  <conditionalFormatting sqref="AX128:AX132">
    <cfRule type="expression" dxfId="146" priority="145" stopIfTrue="1">
      <formula>ISTEXT(AX128)</formula>
    </cfRule>
    <cfRule type="expression" dxfId="145" priority="146">
      <formula>FIND("Agir",#REF!)</formula>
    </cfRule>
    <cfRule type="expression" dxfId="144" priority="147">
      <formula>FIND("Réagir",#REF!)</formula>
    </cfRule>
  </conditionalFormatting>
  <conditionalFormatting sqref="AX134:AX143">
    <cfRule type="containsText" dxfId="143" priority="142" stopIfTrue="1" operator="containsText" text="Première">
      <formula>NOT(ISERROR(SEARCH("Première",AX134)))</formula>
    </cfRule>
    <cfRule type="containsText" dxfId="142" priority="143" stopIfTrue="1" operator="containsText" text="Seconde">
      <formula>NOT(ISERROR(SEARCH("Seconde",AX134)))</formula>
    </cfRule>
    <cfRule type="containsText" dxfId="141" priority="144" stopIfTrue="1" operator="containsText" text="Terme">
      <formula>NOT(ISERROR(SEARCH("Terme",AX134)))</formula>
    </cfRule>
  </conditionalFormatting>
  <conditionalFormatting sqref="AX134:AX143">
    <cfRule type="expression" dxfId="140" priority="139" stopIfTrue="1">
      <formula>ISTEXT(AX134)</formula>
    </cfRule>
    <cfRule type="expression" dxfId="139" priority="140">
      <formula>FIND("Agir",#REF!)</formula>
    </cfRule>
    <cfRule type="expression" dxfId="138" priority="141">
      <formula>FIND("Réagir",#REF!)</formula>
    </cfRule>
  </conditionalFormatting>
  <conditionalFormatting sqref="AX134:AX143">
    <cfRule type="expression" dxfId="137" priority="136" stopIfTrue="1">
      <formula>ISTEXT(AX134)</formula>
    </cfRule>
    <cfRule type="expression" dxfId="136" priority="137">
      <formula>FIND("Agir",#REF!)</formula>
    </cfRule>
    <cfRule type="expression" dxfId="135" priority="138">
      <formula>FIND("Réagir",#REF!)</formula>
    </cfRule>
  </conditionalFormatting>
  <conditionalFormatting sqref="AX145:AX156">
    <cfRule type="containsText" dxfId="134" priority="133" stopIfTrue="1" operator="containsText" text="Première">
      <formula>NOT(ISERROR(SEARCH("Première",AX145)))</formula>
    </cfRule>
    <cfRule type="containsText" dxfId="133" priority="134" stopIfTrue="1" operator="containsText" text="Seconde">
      <formula>NOT(ISERROR(SEARCH("Seconde",AX145)))</formula>
    </cfRule>
    <cfRule type="containsText" dxfId="132" priority="135" stopIfTrue="1" operator="containsText" text="Terme">
      <formula>NOT(ISERROR(SEARCH("Terme",AX145)))</formula>
    </cfRule>
  </conditionalFormatting>
  <conditionalFormatting sqref="AX145:AX156">
    <cfRule type="expression" dxfId="131" priority="130" stopIfTrue="1">
      <formula>ISTEXT(AX145)</formula>
    </cfRule>
    <cfRule type="expression" dxfId="130" priority="131">
      <formula>FIND("Agir",#REF!)</formula>
    </cfRule>
    <cfRule type="expression" dxfId="129" priority="132">
      <formula>FIND("Réagir",#REF!)</formula>
    </cfRule>
  </conditionalFormatting>
  <conditionalFormatting sqref="AX145:AX156">
    <cfRule type="expression" dxfId="128" priority="127" stopIfTrue="1">
      <formula>ISTEXT(AX145)</formula>
    </cfRule>
    <cfRule type="expression" dxfId="127" priority="128">
      <formula>FIND("Agir",#REF!)</formula>
    </cfRule>
    <cfRule type="expression" dxfId="126" priority="129">
      <formula>FIND("Réagir",#REF!)</formula>
    </cfRule>
  </conditionalFormatting>
  <conditionalFormatting sqref="AX158:AX169">
    <cfRule type="containsText" dxfId="125" priority="124" stopIfTrue="1" operator="containsText" text="Première">
      <formula>NOT(ISERROR(SEARCH("Première",AX158)))</formula>
    </cfRule>
    <cfRule type="containsText" dxfId="124" priority="125" stopIfTrue="1" operator="containsText" text="Seconde">
      <formula>NOT(ISERROR(SEARCH("Seconde",AX158)))</formula>
    </cfRule>
    <cfRule type="containsText" dxfId="123" priority="126" stopIfTrue="1" operator="containsText" text="Terme">
      <formula>NOT(ISERROR(SEARCH("Terme",AX158)))</formula>
    </cfRule>
  </conditionalFormatting>
  <conditionalFormatting sqref="AX158:AX169">
    <cfRule type="expression" dxfId="122" priority="121" stopIfTrue="1">
      <formula>ISTEXT(AX158)</formula>
    </cfRule>
    <cfRule type="expression" dxfId="121" priority="122">
      <formula>FIND("Agir",#REF!)</formula>
    </cfRule>
    <cfRule type="expression" dxfId="120" priority="123">
      <formula>FIND("Réagir",#REF!)</formula>
    </cfRule>
  </conditionalFormatting>
  <conditionalFormatting sqref="AX158:AX169">
    <cfRule type="expression" dxfId="119" priority="118" stopIfTrue="1">
      <formula>ISTEXT(AX158)</formula>
    </cfRule>
    <cfRule type="expression" dxfId="118" priority="119">
      <formula>FIND("Agir",#REF!)</formula>
    </cfRule>
    <cfRule type="expression" dxfId="117" priority="120">
      <formula>FIND("Réagir",#REF!)</formula>
    </cfRule>
  </conditionalFormatting>
  <conditionalFormatting sqref="AX171:AX175">
    <cfRule type="containsText" dxfId="116" priority="115" stopIfTrue="1" operator="containsText" text="Première">
      <formula>NOT(ISERROR(SEARCH("Première",AX171)))</formula>
    </cfRule>
    <cfRule type="containsText" dxfId="115" priority="116" stopIfTrue="1" operator="containsText" text="Seconde">
      <formula>NOT(ISERROR(SEARCH("Seconde",AX171)))</formula>
    </cfRule>
    <cfRule type="containsText" dxfId="114" priority="117" stopIfTrue="1" operator="containsText" text="Terme">
      <formula>NOT(ISERROR(SEARCH("Terme",AX171)))</formula>
    </cfRule>
  </conditionalFormatting>
  <conditionalFormatting sqref="AX171:AX175">
    <cfRule type="expression" dxfId="113" priority="112" stopIfTrue="1">
      <formula>ISTEXT(AX171)</formula>
    </cfRule>
    <cfRule type="expression" dxfId="112" priority="113">
      <formula>FIND("Agir",#REF!)</formula>
    </cfRule>
    <cfRule type="expression" dxfId="111" priority="114">
      <formula>FIND("Réagir",#REF!)</formula>
    </cfRule>
  </conditionalFormatting>
  <conditionalFormatting sqref="AX171:AX175">
    <cfRule type="expression" dxfId="110" priority="109" stopIfTrue="1">
      <formula>ISTEXT(AX171)</formula>
    </cfRule>
    <cfRule type="expression" dxfId="109" priority="110">
      <formula>FIND("Agir",#REF!)</formula>
    </cfRule>
    <cfRule type="expression" dxfId="108" priority="111">
      <formula>FIND("Réagir",#REF!)</formula>
    </cfRule>
  </conditionalFormatting>
  <conditionalFormatting sqref="AX177:AX179">
    <cfRule type="containsText" dxfId="107" priority="106" stopIfTrue="1" operator="containsText" text="Première">
      <formula>NOT(ISERROR(SEARCH("Première",AX177)))</formula>
    </cfRule>
    <cfRule type="containsText" dxfId="106" priority="107" stopIfTrue="1" operator="containsText" text="Seconde">
      <formula>NOT(ISERROR(SEARCH("Seconde",AX177)))</formula>
    </cfRule>
    <cfRule type="containsText" dxfId="105" priority="108" stopIfTrue="1" operator="containsText" text="Terme">
      <formula>NOT(ISERROR(SEARCH("Terme",AX177)))</formula>
    </cfRule>
  </conditionalFormatting>
  <conditionalFormatting sqref="AX177:AX179">
    <cfRule type="expression" dxfId="104" priority="103" stopIfTrue="1">
      <formula>ISTEXT(AX177)</formula>
    </cfRule>
    <cfRule type="expression" dxfId="103" priority="104">
      <formula>FIND("Agir",#REF!)</formula>
    </cfRule>
    <cfRule type="expression" dxfId="102" priority="105">
      <formula>FIND("Réagir",#REF!)</formula>
    </cfRule>
  </conditionalFormatting>
  <conditionalFormatting sqref="AX177:AX179">
    <cfRule type="expression" dxfId="101" priority="100" stopIfTrue="1">
      <formula>ISTEXT(AX177)</formula>
    </cfRule>
    <cfRule type="expression" dxfId="100" priority="101">
      <formula>FIND("Agir",#REF!)</formula>
    </cfRule>
    <cfRule type="expression" dxfId="99" priority="102">
      <formula>FIND("Réagir",#REF!)</formula>
    </cfRule>
  </conditionalFormatting>
  <conditionalFormatting sqref="AX181">
    <cfRule type="containsText" dxfId="98" priority="97" stopIfTrue="1" operator="containsText" text="Première">
      <formula>NOT(ISERROR(SEARCH("Première",AX181)))</formula>
    </cfRule>
    <cfRule type="containsText" dxfId="97" priority="98" stopIfTrue="1" operator="containsText" text="Seconde">
      <formula>NOT(ISERROR(SEARCH("Seconde",AX181)))</formula>
    </cfRule>
    <cfRule type="containsText" dxfId="96" priority="99" stopIfTrue="1" operator="containsText" text="Terme">
      <formula>NOT(ISERROR(SEARCH("Terme",AX181)))</formula>
    </cfRule>
  </conditionalFormatting>
  <conditionalFormatting sqref="AX181">
    <cfRule type="expression" dxfId="95" priority="94" stopIfTrue="1">
      <formula>ISTEXT(AX181)</formula>
    </cfRule>
    <cfRule type="expression" dxfId="94" priority="95">
      <formula>FIND("Agir",#REF!)</formula>
    </cfRule>
    <cfRule type="expression" dxfId="93" priority="96">
      <formula>FIND("Réagir",#REF!)</formula>
    </cfRule>
  </conditionalFormatting>
  <conditionalFormatting sqref="AX181">
    <cfRule type="expression" dxfId="92" priority="91" stopIfTrue="1">
      <formula>ISTEXT(AX181)</formula>
    </cfRule>
    <cfRule type="expression" dxfId="91" priority="92">
      <formula>FIND("Agir",#REF!)</formula>
    </cfRule>
    <cfRule type="expression" dxfId="90" priority="93">
      <formula>FIND("Réagir",#REF!)</formula>
    </cfRule>
  </conditionalFormatting>
  <conditionalFormatting sqref="AX183">
    <cfRule type="containsText" dxfId="89" priority="88" stopIfTrue="1" operator="containsText" text="Première">
      <formula>NOT(ISERROR(SEARCH("Première",AX183)))</formula>
    </cfRule>
    <cfRule type="containsText" dxfId="88" priority="89" stopIfTrue="1" operator="containsText" text="Seconde">
      <formula>NOT(ISERROR(SEARCH("Seconde",AX183)))</formula>
    </cfRule>
    <cfRule type="containsText" dxfId="87" priority="90" stopIfTrue="1" operator="containsText" text="Terme">
      <formula>NOT(ISERROR(SEARCH("Terme",AX183)))</formula>
    </cfRule>
  </conditionalFormatting>
  <conditionalFormatting sqref="AX183">
    <cfRule type="expression" dxfId="86" priority="85" stopIfTrue="1">
      <formula>ISTEXT(AX183)</formula>
    </cfRule>
    <cfRule type="expression" dxfId="85" priority="86">
      <formula>FIND("Agir",#REF!)</formula>
    </cfRule>
    <cfRule type="expression" dxfId="84" priority="87">
      <formula>FIND("Réagir",#REF!)</formula>
    </cfRule>
  </conditionalFormatting>
  <conditionalFormatting sqref="AX183">
    <cfRule type="expression" dxfId="83" priority="82" stopIfTrue="1">
      <formula>ISTEXT(AX183)</formula>
    </cfRule>
    <cfRule type="expression" dxfId="82" priority="83">
      <formula>FIND("Agir",#REF!)</formula>
    </cfRule>
    <cfRule type="expression" dxfId="81" priority="84">
      <formula>FIND("Réagir",#REF!)</formula>
    </cfRule>
  </conditionalFormatting>
  <conditionalFormatting sqref="AX184">
    <cfRule type="containsText" dxfId="80" priority="79" stopIfTrue="1" operator="containsText" text="Première">
      <formula>NOT(ISERROR(SEARCH("Première",AX184)))</formula>
    </cfRule>
    <cfRule type="containsText" dxfId="79" priority="80" stopIfTrue="1" operator="containsText" text="Seconde">
      <formula>NOT(ISERROR(SEARCH("Seconde",AX184)))</formula>
    </cfRule>
    <cfRule type="containsText" dxfId="78" priority="81" stopIfTrue="1" operator="containsText" text="Terme">
      <formula>NOT(ISERROR(SEARCH("Terme",AX184)))</formula>
    </cfRule>
  </conditionalFormatting>
  <conditionalFormatting sqref="AX184">
    <cfRule type="expression" dxfId="77" priority="76" stopIfTrue="1">
      <formula>ISTEXT(AX184)</formula>
    </cfRule>
    <cfRule type="expression" dxfId="76" priority="77">
      <formula>FIND("Agir",#REF!)</formula>
    </cfRule>
    <cfRule type="expression" dxfId="75" priority="78">
      <formula>FIND("Réagir",#REF!)</formula>
    </cfRule>
  </conditionalFormatting>
  <conditionalFormatting sqref="AX184">
    <cfRule type="expression" dxfId="74" priority="73" stopIfTrue="1">
      <formula>ISTEXT(AX184)</formula>
    </cfRule>
    <cfRule type="expression" dxfId="73" priority="74">
      <formula>FIND("Agir",#REF!)</formula>
    </cfRule>
    <cfRule type="expression" dxfId="72" priority="75">
      <formula>FIND("Réagir",#REF!)</formula>
    </cfRule>
  </conditionalFormatting>
  <conditionalFormatting sqref="AX185">
    <cfRule type="containsText" dxfId="71" priority="70" stopIfTrue="1" operator="containsText" text="Première">
      <formula>NOT(ISERROR(SEARCH("Première",AX185)))</formula>
    </cfRule>
    <cfRule type="containsText" dxfId="70" priority="71" stopIfTrue="1" operator="containsText" text="Seconde">
      <formula>NOT(ISERROR(SEARCH("Seconde",AX185)))</formula>
    </cfRule>
    <cfRule type="containsText" dxfId="69" priority="72" stopIfTrue="1" operator="containsText" text="Terme">
      <formula>NOT(ISERROR(SEARCH("Terme",AX185)))</formula>
    </cfRule>
  </conditionalFormatting>
  <conditionalFormatting sqref="AX185">
    <cfRule type="expression" dxfId="68" priority="67" stopIfTrue="1">
      <formula>ISTEXT(AX185)</formula>
    </cfRule>
    <cfRule type="expression" dxfId="67" priority="68">
      <formula>FIND("Agir",#REF!)</formula>
    </cfRule>
    <cfRule type="expression" dxfId="66" priority="69">
      <formula>FIND("Réagir",#REF!)</formula>
    </cfRule>
  </conditionalFormatting>
  <conditionalFormatting sqref="AX185">
    <cfRule type="expression" dxfId="65" priority="64" stopIfTrue="1">
      <formula>ISTEXT(AX185)</formula>
    </cfRule>
    <cfRule type="expression" dxfId="64" priority="65">
      <formula>FIND("Agir",#REF!)</formula>
    </cfRule>
    <cfRule type="expression" dxfId="63" priority="66">
      <formula>FIND("Réagir",#REF!)</formula>
    </cfRule>
  </conditionalFormatting>
  <conditionalFormatting sqref="AX188">
    <cfRule type="containsText" dxfId="62" priority="61" stopIfTrue="1" operator="containsText" text="Première">
      <formula>NOT(ISERROR(SEARCH("Première",AX188)))</formula>
    </cfRule>
    <cfRule type="containsText" dxfId="61" priority="62" stopIfTrue="1" operator="containsText" text="Seconde">
      <formula>NOT(ISERROR(SEARCH("Seconde",AX188)))</formula>
    </cfRule>
    <cfRule type="containsText" dxfId="60" priority="63" stopIfTrue="1" operator="containsText" text="Terme">
      <formula>NOT(ISERROR(SEARCH("Terme",AX188)))</formula>
    </cfRule>
  </conditionalFormatting>
  <conditionalFormatting sqref="AX188">
    <cfRule type="expression" dxfId="59" priority="58" stopIfTrue="1">
      <formula>ISTEXT(AX188)</formula>
    </cfRule>
    <cfRule type="expression" dxfId="58" priority="59">
      <formula>FIND("Agir",#REF!)</formula>
    </cfRule>
    <cfRule type="expression" dxfId="57" priority="60">
      <formula>FIND("Réagir",#REF!)</formula>
    </cfRule>
  </conditionalFormatting>
  <conditionalFormatting sqref="AX188">
    <cfRule type="expression" dxfId="56" priority="55" stopIfTrue="1">
      <formula>ISTEXT(AX188)</formula>
    </cfRule>
    <cfRule type="expression" dxfId="55" priority="56">
      <formula>FIND("Agir",#REF!)</formula>
    </cfRule>
    <cfRule type="expression" dxfId="54" priority="57">
      <formula>FIND("Réagir",#REF!)</formula>
    </cfRule>
  </conditionalFormatting>
  <conditionalFormatting sqref="AX189">
    <cfRule type="containsText" dxfId="53" priority="52" stopIfTrue="1" operator="containsText" text="Première">
      <formula>NOT(ISERROR(SEARCH("Première",AX189)))</formula>
    </cfRule>
    <cfRule type="containsText" dxfId="52" priority="53" stopIfTrue="1" operator="containsText" text="Seconde">
      <formula>NOT(ISERROR(SEARCH("Seconde",AX189)))</formula>
    </cfRule>
    <cfRule type="containsText" dxfId="51" priority="54" stopIfTrue="1" operator="containsText" text="Terme">
      <formula>NOT(ISERROR(SEARCH("Terme",AX189)))</formula>
    </cfRule>
  </conditionalFormatting>
  <conditionalFormatting sqref="AX189">
    <cfRule type="expression" dxfId="50" priority="49" stopIfTrue="1">
      <formula>ISTEXT(AX189)</formula>
    </cfRule>
    <cfRule type="expression" dxfId="49" priority="50">
      <formula>FIND("Agir",#REF!)</formula>
    </cfRule>
    <cfRule type="expression" dxfId="48" priority="51">
      <formula>FIND("Réagir",#REF!)</formula>
    </cfRule>
  </conditionalFormatting>
  <conditionalFormatting sqref="AX189">
    <cfRule type="expression" dxfId="47" priority="46" stopIfTrue="1">
      <formula>ISTEXT(AX189)</formula>
    </cfRule>
    <cfRule type="expression" dxfId="46" priority="47">
      <formula>FIND("Agir",#REF!)</formula>
    </cfRule>
    <cfRule type="expression" dxfId="45" priority="48">
      <formula>FIND("Réagir",#REF!)</formula>
    </cfRule>
  </conditionalFormatting>
  <conditionalFormatting sqref="AX190">
    <cfRule type="containsText" dxfId="44" priority="43" stopIfTrue="1" operator="containsText" text="Première">
      <formula>NOT(ISERROR(SEARCH("Première",AX190)))</formula>
    </cfRule>
    <cfRule type="containsText" dxfId="43" priority="44" stopIfTrue="1" operator="containsText" text="Seconde">
      <formula>NOT(ISERROR(SEARCH("Seconde",AX190)))</formula>
    </cfRule>
    <cfRule type="containsText" dxfId="42" priority="45" stopIfTrue="1" operator="containsText" text="Terme">
      <formula>NOT(ISERROR(SEARCH("Terme",AX190)))</formula>
    </cfRule>
  </conditionalFormatting>
  <conditionalFormatting sqref="AX190">
    <cfRule type="expression" dxfId="41" priority="40" stopIfTrue="1">
      <formula>ISTEXT(AX190)</formula>
    </cfRule>
    <cfRule type="expression" dxfId="40" priority="41">
      <formula>FIND("Agir",#REF!)</formula>
    </cfRule>
    <cfRule type="expression" dxfId="39" priority="42">
      <formula>FIND("Réagir",#REF!)</formula>
    </cfRule>
  </conditionalFormatting>
  <conditionalFormatting sqref="AX190">
    <cfRule type="expression" dxfId="38" priority="37" stopIfTrue="1">
      <formula>ISTEXT(AX190)</formula>
    </cfRule>
    <cfRule type="expression" dxfId="37" priority="38">
      <formula>FIND("Agir",#REF!)</formula>
    </cfRule>
    <cfRule type="expression" dxfId="36" priority="39">
      <formula>FIND("Réagir",#REF!)</formula>
    </cfRule>
  </conditionalFormatting>
  <conditionalFormatting sqref="AX192">
    <cfRule type="containsText" dxfId="35" priority="34" stopIfTrue="1" operator="containsText" text="Première">
      <formula>NOT(ISERROR(SEARCH("Première",AX192)))</formula>
    </cfRule>
    <cfRule type="containsText" dxfId="34" priority="35" stopIfTrue="1" operator="containsText" text="Seconde">
      <formula>NOT(ISERROR(SEARCH("Seconde",AX192)))</formula>
    </cfRule>
    <cfRule type="containsText" dxfId="33" priority="36" stopIfTrue="1" operator="containsText" text="Terme">
      <formula>NOT(ISERROR(SEARCH("Terme",AX192)))</formula>
    </cfRule>
  </conditionalFormatting>
  <conditionalFormatting sqref="AX192">
    <cfRule type="expression" dxfId="32" priority="31" stopIfTrue="1">
      <formula>ISTEXT(AX192)</formula>
    </cfRule>
    <cfRule type="expression" dxfId="31" priority="32">
      <formula>FIND("Agir",#REF!)</formula>
    </cfRule>
    <cfRule type="expression" dxfId="30" priority="33">
      <formula>FIND("Réagir",#REF!)</formula>
    </cfRule>
  </conditionalFormatting>
  <conditionalFormatting sqref="AX192">
    <cfRule type="expression" dxfId="29" priority="28" stopIfTrue="1">
      <formula>ISTEXT(AX192)</formula>
    </cfRule>
    <cfRule type="expression" dxfId="28" priority="29">
      <formula>FIND("Agir",#REF!)</formula>
    </cfRule>
    <cfRule type="expression" dxfId="27" priority="30">
      <formula>FIND("Réagir",#REF!)</formula>
    </cfRule>
  </conditionalFormatting>
  <conditionalFormatting sqref="AX193">
    <cfRule type="containsText" dxfId="26" priority="25" stopIfTrue="1" operator="containsText" text="Première">
      <formula>NOT(ISERROR(SEARCH("Première",AX193)))</formula>
    </cfRule>
    <cfRule type="containsText" dxfId="25" priority="26" stopIfTrue="1" operator="containsText" text="Seconde">
      <formula>NOT(ISERROR(SEARCH("Seconde",AX193)))</formula>
    </cfRule>
    <cfRule type="containsText" dxfId="24" priority="27" stopIfTrue="1" operator="containsText" text="Terme">
      <formula>NOT(ISERROR(SEARCH("Terme",AX193)))</formula>
    </cfRule>
  </conditionalFormatting>
  <conditionalFormatting sqref="AX193">
    <cfRule type="expression" dxfId="23" priority="22" stopIfTrue="1">
      <formula>ISTEXT(AX193)</formula>
    </cfRule>
    <cfRule type="expression" dxfId="22" priority="23">
      <formula>FIND("Agir",#REF!)</formula>
    </cfRule>
    <cfRule type="expression" dxfId="21" priority="24">
      <formula>FIND("Réagir",#REF!)</formula>
    </cfRule>
  </conditionalFormatting>
  <conditionalFormatting sqref="AX193">
    <cfRule type="expression" dxfId="20" priority="19" stopIfTrue="1">
      <formula>ISTEXT(AX193)</formula>
    </cfRule>
    <cfRule type="expression" dxfId="19" priority="20">
      <formula>FIND("Agir",#REF!)</formula>
    </cfRule>
    <cfRule type="expression" dxfId="18" priority="21">
      <formula>FIND("Réagir",#REF!)</formula>
    </cfRule>
  </conditionalFormatting>
  <conditionalFormatting sqref="AX195">
    <cfRule type="containsText" dxfId="17" priority="16" stopIfTrue="1" operator="containsText" text="Première">
      <formula>NOT(ISERROR(SEARCH("Première",AX195)))</formula>
    </cfRule>
    <cfRule type="containsText" dxfId="16" priority="17" stopIfTrue="1" operator="containsText" text="Seconde">
      <formula>NOT(ISERROR(SEARCH("Seconde",AX195)))</formula>
    </cfRule>
    <cfRule type="containsText" dxfId="15" priority="18" stopIfTrue="1" operator="containsText" text="Terme">
      <formula>NOT(ISERROR(SEARCH("Terme",AX195)))</formula>
    </cfRule>
  </conditionalFormatting>
  <conditionalFormatting sqref="AX195">
    <cfRule type="expression" dxfId="14" priority="13" stopIfTrue="1">
      <formula>ISTEXT(AX195)</formula>
    </cfRule>
    <cfRule type="expression" dxfId="13" priority="14">
      <formula>FIND("Agir",#REF!)</formula>
    </cfRule>
    <cfRule type="expression" dxfId="12" priority="15">
      <formula>FIND("Réagir",#REF!)</formula>
    </cfRule>
  </conditionalFormatting>
  <conditionalFormatting sqref="AX195">
    <cfRule type="expression" dxfId="11" priority="10" stopIfTrue="1">
      <formula>ISTEXT(AX195)</formula>
    </cfRule>
    <cfRule type="expression" dxfId="10" priority="11">
      <formula>FIND("Agir",#REF!)</formula>
    </cfRule>
    <cfRule type="expression" dxfId="9" priority="12">
      <formula>FIND("Réagir",#REF!)</formula>
    </cfRule>
  </conditionalFormatting>
  <conditionalFormatting sqref="AX196">
    <cfRule type="containsText" dxfId="8" priority="7" stopIfTrue="1" operator="containsText" text="Première">
      <formula>NOT(ISERROR(SEARCH("Première",AX196)))</formula>
    </cfRule>
    <cfRule type="containsText" dxfId="7" priority="8" stopIfTrue="1" operator="containsText" text="Seconde">
      <formula>NOT(ISERROR(SEARCH("Seconde",AX196)))</formula>
    </cfRule>
    <cfRule type="containsText" dxfId="6" priority="9" stopIfTrue="1" operator="containsText" text="Terme">
      <formula>NOT(ISERROR(SEARCH("Terme",AX196)))</formula>
    </cfRule>
  </conditionalFormatting>
  <conditionalFormatting sqref="AX196">
    <cfRule type="expression" dxfId="5" priority="4" stopIfTrue="1">
      <formula>ISTEXT(AX196)</formula>
    </cfRule>
    <cfRule type="expression" dxfId="4" priority="5">
      <formula>FIND("Agir",#REF!)</formula>
    </cfRule>
    <cfRule type="expression" dxfId="3" priority="6">
      <formula>FIND("Réagir",#REF!)</formula>
    </cfRule>
  </conditionalFormatting>
  <conditionalFormatting sqref="AX196">
    <cfRule type="expression" dxfId="2" priority="1" stopIfTrue="1">
      <formula>ISTEXT(AX196)</formula>
    </cfRule>
    <cfRule type="expression" dxfId="1" priority="2">
      <formula>FIND("Agir",#REF!)</formula>
    </cfRule>
    <cfRule type="expression" dxfId="0" priority="3">
      <formula>FIND("Réagir",#REF!)</formula>
    </cfRule>
  </conditionalFormatting>
  <dataValidations count="3">
    <dataValidation type="list" allowBlank="1" showInputMessage="1" showErrorMessage="1" errorTitle="Valeur invalide" error="La valeur doit être contenue entre 1 et 4" promptTitle="Compétences locales" prompt="Valeur comprise entre 1 et 4_x000a_Les compétences pour cette cibles sont : _x000a__x000a_1 - Exclusives au locale_x000a_2 - Partagées entre local et l'État_x000a_3 - À l'État, supporté par le local_x000a_4 - Exclusives à l'État_x000a_" sqref="H13 H195:H196 H193 H171 H167 H162:H164 H158 H145 H134 H128 H105 H94 H85 H72 H66 H57 H47 H36 H22" xr:uid="{00000000-0002-0000-1400-000000000000}">
      <formula1>$M$1:$P$1</formula1>
    </dataValidation>
    <dataValidation type="list" allowBlank="1" showInputMessage="1" showErrorMessage="1" errorTitle="Valeur invalide" error="La valeur doit être contenue entre 1 et 4" promptTitle="Performance actuelle" prompt="Valeur comprise entre 1 et 4_x000a_Cette cible est :_x000a__x000a_1 - Loin d'être atteinte_x000a_2 - Partiellement atteinte_x000a_3 - En voie d'être atteinte_x000a_4 - Atteinte" sqref="F171:F175 F188:F190 F158:F169 F145:F156 F134:F143 F128:F132 F116:F126 F105:F114 F94:F103 F85:F92 F72:F83 F66:F70 F57:F64 F47:F55 F36:F45 F22:F34 F13:F20 F183:F185 F181 F192:F193 F177:F179 F195:F196 F5:F11" xr:uid="{00000000-0002-0000-1400-000001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_x000a_0 - Non applicable_x000a_1 - Importance faible_x000a_2 - Importance moyenne_x000a_3 - Importance forte" sqref="E171:E175 E188:E190 E158:E169 E145:E156 E134:E143 E128:E132 E116:E126 E105:E114 E94:E103 E85:E92 E72:E83 E66:E70 E57:E64 E47:E55 E36:E45 E22:E34 E13:E20 E183:E185 E181 E192:E193 E177:E179 E195:E196 E5:E11" xr:uid="{00000000-0002-0000-1400-000002000000}">
      <formula1>$L$1:$O$1</formula1>
    </dataValidation>
  </dataValidations>
  <pageMargins left="0.70866141732283472" right="0.70866141732283472" top="0.74803149606299213" bottom="0.74803149606299213" header="0.31496062992125984" footer="0.31496062992125984"/>
  <pageSetup paperSize="5" scale="42" fitToHeight="20"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4"/>
  <sheetViews>
    <sheetView workbookViewId="0">
      <selection activeCell="M5" sqref="M5"/>
    </sheetView>
  </sheetViews>
  <sheetFormatPr defaultColWidth="11.42578125" defaultRowHeight="21"/>
  <cols>
    <col min="1" max="1" width="6.5703125" customWidth="1"/>
    <col min="2" max="2" width="12.28515625" style="23" customWidth="1"/>
    <col min="3" max="6" width="12.28515625" customWidth="1"/>
    <col min="7" max="7" width="5.28515625" customWidth="1"/>
    <col min="8" max="9" width="17.42578125" customWidth="1"/>
  </cols>
  <sheetData>
    <row r="1" spans="1:11">
      <c r="A1" s="1"/>
      <c r="B1" s="2"/>
      <c r="C1" s="1"/>
      <c r="D1" s="1"/>
      <c r="E1" s="1"/>
      <c r="F1" s="1"/>
      <c r="G1" s="1"/>
      <c r="H1" s="1"/>
      <c r="I1" s="1"/>
      <c r="J1" s="1"/>
      <c r="K1" s="1"/>
    </row>
    <row r="2" spans="1:11" ht="25.9">
      <c r="A2" s="1"/>
      <c r="B2" s="794" t="s">
        <v>472</v>
      </c>
      <c r="C2" s="794"/>
      <c r="D2" s="794"/>
      <c r="E2" s="794"/>
      <c r="F2" s="794"/>
      <c r="G2" s="1"/>
      <c r="H2" s="1"/>
      <c r="I2" s="1"/>
      <c r="J2" s="1"/>
      <c r="K2" s="1"/>
    </row>
    <row r="3" spans="1:11" ht="21.6" thickBot="1">
      <c r="A3" s="1"/>
      <c r="B3" s="2"/>
      <c r="C3" s="1"/>
      <c r="D3" s="1"/>
      <c r="E3" s="1"/>
      <c r="F3" s="1"/>
      <c r="G3" s="1"/>
      <c r="H3" s="1"/>
      <c r="I3" s="1"/>
      <c r="J3" s="1"/>
      <c r="K3" s="1"/>
    </row>
    <row r="4" spans="1:11" ht="59.25" customHeight="1">
      <c r="A4" s="795" t="s">
        <v>11</v>
      </c>
      <c r="B4" s="3">
        <v>3</v>
      </c>
      <c r="C4" s="4"/>
      <c r="D4" s="26"/>
      <c r="E4" s="5"/>
      <c r="F4" s="6"/>
      <c r="G4" s="7"/>
      <c r="H4" s="8" t="s">
        <v>22</v>
      </c>
      <c r="I4" s="9" t="s">
        <v>26</v>
      </c>
      <c r="J4" s="1"/>
      <c r="K4" s="1"/>
    </row>
    <row r="5" spans="1:11" ht="59.25" customHeight="1">
      <c r="A5" s="795"/>
      <c r="B5" s="10">
        <v>2</v>
      </c>
      <c r="C5" s="28"/>
      <c r="D5" s="11"/>
      <c r="E5" s="39"/>
      <c r="F5" s="13"/>
      <c r="G5" s="7"/>
      <c r="H5" s="27" t="s">
        <v>23</v>
      </c>
      <c r="I5" s="15" t="s">
        <v>27</v>
      </c>
      <c r="J5" s="1"/>
      <c r="K5" s="1"/>
    </row>
    <row r="6" spans="1:11" ht="59.25" customHeight="1">
      <c r="A6" s="795"/>
      <c r="B6" s="10">
        <v>1</v>
      </c>
      <c r="C6" s="29"/>
      <c r="D6" s="12"/>
      <c r="E6" s="16"/>
      <c r="F6" s="13"/>
      <c r="G6" s="7"/>
      <c r="H6" s="14" t="s">
        <v>24</v>
      </c>
      <c r="I6" s="18" t="s">
        <v>28</v>
      </c>
      <c r="J6" s="1"/>
      <c r="K6" s="1"/>
    </row>
    <row r="7" spans="1:11" ht="59.25" customHeight="1" thickBot="1">
      <c r="A7" s="795"/>
      <c r="B7" s="19">
        <v>0</v>
      </c>
      <c r="C7" s="20"/>
      <c r="D7" s="21"/>
      <c r="E7" s="21"/>
      <c r="F7" s="22"/>
      <c r="G7" s="7"/>
      <c r="H7" s="17" t="s">
        <v>25</v>
      </c>
      <c r="J7" s="1"/>
      <c r="K7" s="1"/>
    </row>
    <row r="8" spans="1:11" ht="25.5" customHeight="1" thickBot="1">
      <c r="A8" s="1"/>
      <c r="C8" s="24">
        <v>1</v>
      </c>
      <c r="D8" s="24">
        <v>2</v>
      </c>
      <c r="E8" s="24">
        <v>3</v>
      </c>
      <c r="F8" s="25">
        <v>4</v>
      </c>
      <c r="G8" s="1"/>
      <c r="H8" s="1"/>
      <c r="I8" s="1"/>
      <c r="J8" s="1"/>
      <c r="K8" s="1"/>
    </row>
    <row r="9" spans="1:11" ht="25.5" customHeight="1">
      <c r="A9" s="1"/>
      <c r="B9" s="2"/>
      <c r="C9" s="796" t="s">
        <v>473</v>
      </c>
      <c r="D9" s="796"/>
      <c r="E9" s="796"/>
      <c r="F9" s="796"/>
      <c r="G9" s="1"/>
      <c r="H9" s="1"/>
      <c r="I9" s="1"/>
      <c r="J9" s="1"/>
      <c r="K9" s="1"/>
    </row>
    <row r="10" spans="1:11">
      <c r="A10" s="1"/>
      <c r="B10" s="2"/>
      <c r="C10" s="1"/>
      <c r="D10" s="1"/>
      <c r="E10" s="1"/>
      <c r="F10" s="1"/>
      <c r="G10" s="1"/>
      <c r="H10" s="1"/>
      <c r="I10" s="1"/>
      <c r="J10" s="1"/>
    </row>
    <row r="11" spans="1:11">
      <c r="A11" s="1"/>
      <c r="B11" s="2"/>
      <c r="F11" s="1"/>
      <c r="G11" s="1"/>
      <c r="H11" s="1"/>
      <c r="I11" s="1"/>
      <c r="J11" s="1"/>
    </row>
    <row r="12" spans="1:11">
      <c r="A12" s="1"/>
      <c r="B12" s="2"/>
      <c r="C12" s="1"/>
      <c r="D12" s="1"/>
      <c r="E12" s="1"/>
      <c r="F12" s="1"/>
      <c r="G12" s="1"/>
      <c r="H12" s="1"/>
      <c r="I12" s="1"/>
      <c r="J12" s="1"/>
    </row>
    <row r="13" spans="1:11">
      <c r="A13" s="1"/>
      <c r="B13" s="2"/>
      <c r="C13" s="1"/>
      <c r="D13" s="1"/>
      <c r="E13" s="1"/>
      <c r="F13" s="1"/>
      <c r="G13" s="1"/>
      <c r="H13" s="1"/>
      <c r="I13" s="1"/>
      <c r="J13" s="1"/>
    </row>
    <row r="14" spans="1:11">
      <c r="A14" s="1"/>
      <c r="B14" s="2"/>
      <c r="C14" s="1"/>
      <c r="D14" s="1"/>
      <c r="E14" s="1"/>
      <c r="G14" s="1"/>
      <c r="I14" s="1"/>
      <c r="J14" s="1"/>
    </row>
  </sheetData>
  <mergeCells count="3">
    <mergeCell ref="B2:F2"/>
    <mergeCell ref="A4:A7"/>
    <mergeCell ref="C9:F9"/>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F1378"/>
  <sheetViews>
    <sheetView zoomScale="70" zoomScaleNormal="70" workbookViewId="0">
      <selection activeCell="B2" sqref="B2:C2"/>
    </sheetView>
  </sheetViews>
  <sheetFormatPr defaultColWidth="11.42578125" defaultRowHeight="12.6"/>
  <cols>
    <col min="1" max="1" width="1.85546875" customWidth="1"/>
    <col min="2" max="2" width="2.140625" customWidth="1"/>
    <col min="3" max="3" width="68.5703125" customWidth="1"/>
    <col min="4" max="5" width="12.7109375" customWidth="1"/>
    <col min="6" max="6" width="12.7109375" hidden="1" customWidth="1"/>
    <col min="7" max="13" width="12.7109375" customWidth="1"/>
    <col min="14" max="14" width="4.140625" style="1" customWidth="1"/>
    <col min="15" max="32" width="11.42578125" style="1"/>
  </cols>
  <sheetData>
    <row r="1" spans="2:32" s="531" customFormat="1" ht="13.15" thickBot="1">
      <c r="F1" s="531" t="s">
        <v>474</v>
      </c>
      <c r="G1" s="531" t="s">
        <v>475</v>
      </c>
      <c r="H1" s="531" t="s">
        <v>476</v>
      </c>
      <c r="I1" s="531" t="s">
        <v>477</v>
      </c>
      <c r="J1" s="531" t="s">
        <v>478</v>
      </c>
      <c r="K1" s="531" t="s">
        <v>479</v>
      </c>
      <c r="L1" s="531" t="s">
        <v>480</v>
      </c>
      <c r="M1" s="531" t="s">
        <v>481</v>
      </c>
      <c r="N1" s="532"/>
      <c r="O1" s="532"/>
      <c r="P1" s="532"/>
      <c r="Q1" s="532"/>
      <c r="R1" s="532"/>
      <c r="S1" s="532"/>
      <c r="T1" s="532"/>
      <c r="U1" s="532"/>
      <c r="V1" s="532"/>
      <c r="W1" s="532"/>
      <c r="X1" s="532"/>
      <c r="Y1" s="532"/>
      <c r="Z1" s="532"/>
      <c r="AA1" s="532"/>
      <c r="AB1" s="532"/>
      <c r="AC1" s="532"/>
      <c r="AD1" s="532"/>
      <c r="AE1" s="532"/>
      <c r="AF1" s="532"/>
    </row>
    <row r="2" spans="2:32" ht="108" customHeight="1">
      <c r="B2" s="797" t="s">
        <v>482</v>
      </c>
      <c r="C2" s="798"/>
      <c r="D2" s="712" t="str">
        <f>'Résultats détaillés'!BP3</f>
        <v>Nombre de cibles</v>
      </c>
      <c r="E2" s="713" t="str">
        <f>'Résultats détaillés'!BQ3</f>
        <v>Nombre de cibles analysées</v>
      </c>
      <c r="F2" s="714" t="str">
        <f>'Résultats détaillés'!BR3</f>
        <v>Cible non complétée</v>
      </c>
      <c r="G2" s="715" t="str">
        <f>'Résultats détaillés'!BS3</f>
        <v>Nombre de cibles urgentes</v>
      </c>
      <c r="H2" s="716" t="str">
        <f>'Résultats détaillés'!BT3</f>
        <v>Nombre de cibles prioritaires</v>
      </c>
      <c r="I2" s="717" t="str">
        <f>'Résultats détaillés'!BU3</f>
        <v>Nombre de cibles à moyen terme</v>
      </c>
      <c r="J2" s="718" t="str">
        <f>'Résultats détaillés'!BV3</f>
        <v>Nombre de cibles à long terme</v>
      </c>
      <c r="K2" s="719" t="str">
        <f>'Résultats détaillés'!BW3</f>
        <v>Nombre de cibles à consolider</v>
      </c>
      <c r="L2" s="720" t="str">
        <f>'Résultats détaillés'!BX3</f>
        <v>Nombre de cibles non prioritaires</v>
      </c>
      <c r="M2" s="721" t="str">
        <f>'Résultats détaillés'!BY3</f>
        <v>Nombre de cibles non pertinentes</v>
      </c>
    </row>
    <row r="3" spans="2:32" ht="33.75" customHeight="1">
      <c r="B3" s="799" t="s">
        <v>483</v>
      </c>
      <c r="C3" s="800"/>
      <c r="D3" s="92">
        <f>SUM(D4:D20)</f>
        <v>169</v>
      </c>
      <c r="E3" s="543">
        <f t="shared" ref="E3:M3" si="0">SUM(E4:E20)</f>
        <v>0</v>
      </c>
      <c r="F3" s="541">
        <f t="shared" si="0"/>
        <v>169</v>
      </c>
      <c r="G3" s="93">
        <f t="shared" si="0"/>
        <v>0</v>
      </c>
      <c r="H3" s="94">
        <f t="shared" si="0"/>
        <v>0</v>
      </c>
      <c r="I3" s="95">
        <f t="shared" si="0"/>
        <v>0</v>
      </c>
      <c r="J3" s="96">
        <f t="shared" si="0"/>
        <v>0</v>
      </c>
      <c r="K3" s="97">
        <f t="shared" si="0"/>
        <v>0</v>
      </c>
      <c r="L3" s="98">
        <f t="shared" si="0"/>
        <v>0</v>
      </c>
      <c r="M3" s="722">
        <f t="shared" si="0"/>
        <v>0</v>
      </c>
    </row>
    <row r="4" spans="2:32" ht="31.15">
      <c r="B4" s="801"/>
      <c r="C4" s="730" t="str">
        <f>'Résultats détaillés'!BO4</f>
        <v>ODD 1  -   Éliminer la pauvreté sous toutes ses formes et partout dans le monde</v>
      </c>
      <c r="D4" s="91">
        <f>IF('Résultats détaillés'!BP4=0,"",'Résultats détaillés'!BP4)</f>
        <v>7</v>
      </c>
      <c r="E4" s="544" t="str">
        <f>IF('Résultats détaillés'!BQ4=0,"",'Résultats détaillés'!BQ4)</f>
        <v/>
      </c>
      <c r="F4" s="542">
        <f>IF('Résultats détaillés'!BR4=0,"",'Résultats détaillés'!BR4)</f>
        <v>7</v>
      </c>
      <c r="G4" s="91" t="str">
        <f>IF('Résultats détaillés'!BS4=0,"",'Résultats détaillés'!BS4)</f>
        <v/>
      </c>
      <c r="H4" s="91" t="str">
        <f>IF('Résultats détaillés'!BT4=0,"",'Résultats détaillés'!BT4)</f>
        <v/>
      </c>
      <c r="I4" s="91" t="str">
        <f>IF('Résultats détaillés'!BU4=0,"",'Résultats détaillés'!BU4)</f>
        <v/>
      </c>
      <c r="J4" s="91" t="str">
        <f>IF('Résultats détaillés'!BV4=0,"",'Résultats détaillés'!BV4)</f>
        <v/>
      </c>
      <c r="K4" s="91" t="str">
        <f>IF('Résultats détaillés'!BW4=0,"",'Résultats détaillés'!BW4)</f>
        <v/>
      </c>
      <c r="L4" s="91" t="str">
        <f>IF('Résultats détaillés'!BX4=0,"",'Résultats détaillés'!BX4)</f>
        <v/>
      </c>
      <c r="M4" s="724" t="str">
        <f>IF('Résultats détaillés'!BY4=0,"",'Résultats détaillés'!BY4)</f>
        <v/>
      </c>
    </row>
    <row r="5" spans="2:32" ht="31.15">
      <c r="B5" s="801"/>
      <c r="C5" s="723" t="str">
        <f>'Résultats détaillés'!BO12</f>
        <v>ODD 2  -   Éliminer la faim, assurer la sécurité alimentaire, améliorer la nutrition et promouvoir l’ agriculture durable</v>
      </c>
      <c r="D5" s="91">
        <f>IF('Résultats détaillés'!BP12=0,"",'Résultats détaillés'!BP12)</f>
        <v>8</v>
      </c>
      <c r="E5" s="544" t="str">
        <f>IF('Résultats détaillés'!BQ12=0,"",'Résultats détaillés'!BQ12)</f>
        <v/>
      </c>
      <c r="F5" s="542">
        <f>IF('Résultats détaillés'!BR12=0,"",'Résultats détaillés'!BR12)</f>
        <v>8</v>
      </c>
      <c r="G5" s="91" t="str">
        <f>IF('Résultats détaillés'!BS12=0,"",'Résultats détaillés'!BS12)</f>
        <v/>
      </c>
      <c r="H5" s="91" t="str">
        <f>IF('Résultats détaillés'!BT12=0,"",'Résultats détaillés'!BT12)</f>
        <v/>
      </c>
      <c r="I5" s="91" t="str">
        <f>IF('Résultats détaillés'!BU12=0,"",'Résultats détaillés'!BU12)</f>
        <v/>
      </c>
      <c r="J5" s="91" t="str">
        <f>IF('Résultats détaillés'!BV12=0,"",'Résultats détaillés'!BV12)</f>
        <v/>
      </c>
      <c r="K5" s="91" t="str">
        <f>IF('Résultats détaillés'!BW12=0,"",'Résultats détaillés'!BW12)</f>
        <v/>
      </c>
      <c r="L5" s="91" t="str">
        <f>IF('Résultats détaillés'!BX12=0,"",'Résultats détaillés'!BX12)</f>
        <v/>
      </c>
      <c r="M5" s="724" t="str">
        <f>IF('Résultats détaillés'!BY12=0,"",'Résultats détaillés'!BY12)</f>
        <v/>
      </c>
    </row>
    <row r="6" spans="2:32" ht="31.15">
      <c r="B6" s="801"/>
      <c r="C6" s="723" t="str">
        <f>'Résultats détaillés'!BO21</f>
        <v xml:space="preserve">ODD 3  -   Permettre à tous de vivre en bonne santé et promouvoir le bien-être de tous à tout âge </v>
      </c>
      <c r="D6" s="91">
        <f>IF('Résultats détaillés'!BP21=0,"",'Résultats détaillés'!BP21)</f>
        <v>13</v>
      </c>
      <c r="E6" s="544" t="str">
        <f>IF('Résultats détaillés'!BQ21=0,"",'Résultats détaillés'!BQ21)</f>
        <v/>
      </c>
      <c r="F6" s="542">
        <f>IF('Résultats détaillés'!BR21=0,"",'Résultats détaillés'!BR21)</f>
        <v>13</v>
      </c>
      <c r="G6" s="91" t="str">
        <f>IF('Résultats détaillés'!BS21=0,"",'Résultats détaillés'!BS21)</f>
        <v/>
      </c>
      <c r="H6" s="91" t="str">
        <f>IF('Résultats détaillés'!BT21=0,"",'Résultats détaillés'!BT21)</f>
        <v/>
      </c>
      <c r="I6" s="91" t="str">
        <f>IF('Résultats détaillés'!BU21=0,"",'Résultats détaillés'!BU21)</f>
        <v/>
      </c>
      <c r="J6" s="91" t="str">
        <f>IF('Résultats détaillés'!BV21=0,"",'Résultats détaillés'!BV21)</f>
        <v/>
      </c>
      <c r="K6" s="91" t="str">
        <f>IF('Résultats détaillés'!BW21=0,"",'Résultats détaillés'!BW21)</f>
        <v/>
      </c>
      <c r="L6" s="91" t="str">
        <f>IF('Résultats détaillés'!BX21=0,"",'Résultats détaillés'!BX21)</f>
        <v/>
      </c>
      <c r="M6" s="724" t="str">
        <f>IF('Résultats détaillés'!BY21=0,"",'Résultats détaillés'!BY21)</f>
        <v/>
      </c>
    </row>
    <row r="7" spans="2:32" ht="46.9">
      <c r="B7" s="801"/>
      <c r="C7" s="723" t="str">
        <f>'Résultats détaillés'!BO35</f>
        <v xml:space="preserve">ODD 4  -   Assurer l’accès de tous à une éducation de qualité, sur un pied d’égalité, et promouvoir les possibilités d’apprentissage tout au long de la vie </v>
      </c>
      <c r="D7" s="91">
        <f>IF('Résultats détaillés'!BP35=0,"",'Résultats détaillés'!BP35)</f>
        <v>10</v>
      </c>
      <c r="E7" s="544" t="str">
        <f>IF('Résultats détaillés'!BQ35=0,"",'Résultats détaillés'!BQ35)</f>
        <v/>
      </c>
      <c r="F7" s="542">
        <f>IF('Résultats détaillés'!BR35=0,"",'Résultats détaillés'!BR35)</f>
        <v>10</v>
      </c>
      <c r="G7" s="91" t="str">
        <f>IF('Résultats détaillés'!BS35=0,"",'Résultats détaillés'!BS35)</f>
        <v/>
      </c>
      <c r="H7" s="91" t="str">
        <f>IF('Résultats détaillés'!BT35=0,"",'Résultats détaillés'!BT35)</f>
        <v/>
      </c>
      <c r="I7" s="91" t="str">
        <f>IF('Résultats détaillés'!BU35=0,"",'Résultats détaillés'!BU35)</f>
        <v/>
      </c>
      <c r="J7" s="91" t="str">
        <f>IF('Résultats détaillés'!BV35=0,"",'Résultats détaillés'!BV35)</f>
        <v/>
      </c>
      <c r="K7" s="91" t="str">
        <f>IF('Résultats détaillés'!BW35=0,"",'Résultats détaillés'!BW35)</f>
        <v/>
      </c>
      <c r="L7" s="91" t="str">
        <f>IF('Résultats détaillés'!BX35=0,"",'Résultats détaillés'!BX35)</f>
        <v/>
      </c>
      <c r="M7" s="724" t="str">
        <f>IF('Résultats détaillés'!BY35=0,"",'Résultats détaillés'!BY35)</f>
        <v/>
      </c>
    </row>
    <row r="8" spans="2:32" ht="31.15">
      <c r="B8" s="801"/>
      <c r="C8" s="723" t="str">
        <f>'Résultats détaillés'!BO46</f>
        <v xml:space="preserve">ODD 5  -   Parvenir à l’égalité des sexes et autonomiser toutes les femmes et les filles </v>
      </c>
      <c r="D8" s="91">
        <f>IF('Résultats détaillés'!BP46=0,"",'Résultats détaillés'!BP46)</f>
        <v>9</v>
      </c>
      <c r="E8" s="544" t="str">
        <f>IF('Résultats détaillés'!BQ46=0,"",'Résultats détaillés'!BQ46)</f>
        <v/>
      </c>
      <c r="F8" s="542">
        <f>IF('Résultats détaillés'!BR46=0,"",'Résultats détaillés'!BR46)</f>
        <v>9</v>
      </c>
      <c r="G8" s="91" t="str">
        <f>IF('Résultats détaillés'!BS46=0,"",'Résultats détaillés'!BS46)</f>
        <v/>
      </c>
      <c r="H8" s="91" t="str">
        <f>IF('Résultats détaillés'!BT46=0,"",'Résultats détaillés'!BT46)</f>
        <v/>
      </c>
      <c r="I8" s="91" t="str">
        <f>IF('Résultats détaillés'!BU46=0,"",'Résultats détaillés'!BU46)</f>
        <v/>
      </c>
      <c r="J8" s="91" t="str">
        <f>IF('Résultats détaillés'!BV46=0,"",'Résultats détaillés'!BV46)</f>
        <v/>
      </c>
      <c r="K8" s="91" t="str">
        <f>IF('Résultats détaillés'!BW46=0,"",'Résultats détaillés'!BW46)</f>
        <v/>
      </c>
      <c r="L8" s="91" t="str">
        <f>IF('Résultats détaillés'!BX46=0,"",'Résultats détaillés'!BX46)</f>
        <v/>
      </c>
      <c r="M8" s="724" t="str">
        <f>IF('Résultats détaillés'!BY46=0,"",'Résultats détaillés'!BY46)</f>
        <v/>
      </c>
    </row>
    <row r="9" spans="2:32" ht="31.15">
      <c r="B9" s="801"/>
      <c r="C9" s="723" t="str">
        <f>'Résultats détaillés'!BO56</f>
        <v xml:space="preserve">ODD 6  -   Garantir l’accès de tous à l’eau et à l’assainissement et assurer une gestion durable des ressources en eau </v>
      </c>
      <c r="D9" s="91">
        <f>IF('Résultats détaillés'!BP56=0,"",'Résultats détaillés'!BP56)</f>
        <v>8</v>
      </c>
      <c r="E9" s="544" t="str">
        <f>IF('Résultats détaillés'!BQ56=0,"",'Résultats détaillés'!BQ56)</f>
        <v/>
      </c>
      <c r="F9" s="542">
        <f>IF('Résultats détaillés'!BR56=0,"",'Résultats détaillés'!BR56)</f>
        <v>8</v>
      </c>
      <c r="G9" s="91" t="str">
        <f>IF('Résultats détaillés'!BS56=0,"",'Résultats détaillés'!BS56)</f>
        <v/>
      </c>
      <c r="H9" s="91" t="str">
        <f>IF('Résultats détaillés'!BT56=0,"",'Résultats détaillés'!BT56)</f>
        <v/>
      </c>
      <c r="I9" s="91" t="str">
        <f>IF('Résultats détaillés'!BU56=0,"",'Résultats détaillés'!BU56)</f>
        <v/>
      </c>
      <c r="J9" s="91" t="str">
        <f>IF('Résultats détaillés'!BV56=0,"",'Résultats détaillés'!BV56)</f>
        <v/>
      </c>
      <c r="K9" s="91" t="str">
        <f>IF('Résultats détaillés'!BW56=0,"",'Résultats détaillés'!BW56)</f>
        <v/>
      </c>
      <c r="L9" s="91" t="str">
        <f>IF('Résultats détaillés'!BX56=0,"",'Résultats détaillés'!BX56)</f>
        <v/>
      </c>
      <c r="M9" s="724" t="str">
        <f>IF('Résultats détaillés'!BY56=0,"",'Résultats détaillés'!BY56)</f>
        <v/>
      </c>
    </row>
    <row r="10" spans="2:32" ht="31.15">
      <c r="B10" s="801"/>
      <c r="C10" s="723" t="str">
        <f>'Résultats détaillés'!BO65</f>
        <v xml:space="preserve">ODD 7  -   Garantir l’accès de tous à des services énergétiques fiables, durables et modernes, à un coût abordable </v>
      </c>
      <c r="D10" s="91">
        <f>IF('Résultats détaillés'!BP65=0,"",'Résultats détaillés'!BP65)</f>
        <v>5</v>
      </c>
      <c r="E10" s="544" t="str">
        <f>IF('Résultats détaillés'!BQ65=0,"",'Résultats détaillés'!BQ65)</f>
        <v/>
      </c>
      <c r="F10" s="542">
        <f>IF('Résultats détaillés'!BR65=0,"",'Résultats détaillés'!BR65)</f>
        <v>5</v>
      </c>
      <c r="G10" s="91" t="str">
        <f>IF('Résultats détaillés'!BS65=0,"",'Résultats détaillés'!BS65)</f>
        <v/>
      </c>
      <c r="H10" s="91" t="str">
        <f>IF('Résultats détaillés'!BT65=0,"",'Résultats détaillés'!BT65)</f>
        <v/>
      </c>
      <c r="I10" s="91" t="str">
        <f>IF('Résultats détaillés'!BU65=0,"",'Résultats détaillés'!BU65)</f>
        <v/>
      </c>
      <c r="J10" s="91" t="str">
        <f>IF('Résultats détaillés'!BV65=0,"",'Résultats détaillés'!BV65)</f>
        <v/>
      </c>
      <c r="K10" s="91" t="str">
        <f>IF('Résultats détaillés'!BW65=0,"",'Résultats détaillés'!BW65)</f>
        <v/>
      </c>
      <c r="L10" s="91" t="str">
        <f>IF('Résultats détaillés'!BX65=0,"",'Résultats détaillés'!BX65)</f>
        <v/>
      </c>
      <c r="M10" s="724" t="str">
        <f>IF('Résultats détaillés'!BY65=0,"",'Résultats détaillés'!BY65)</f>
        <v/>
      </c>
    </row>
    <row r="11" spans="2:32" ht="31.5" customHeight="1">
      <c r="B11" s="802"/>
      <c r="C11" s="723" t="str">
        <f>'Résultats détaillés'!BO71</f>
        <v xml:space="preserve">ODD 8  -   Promouvoir une croissance économique soutenue, partagée et durable, le plein emploi productif et un travail décent pour tous </v>
      </c>
      <c r="D11" s="91">
        <f>IF('Résultats détaillés'!BP71=0,"",'Résultats détaillés'!BP71)</f>
        <v>12</v>
      </c>
      <c r="E11" s="544" t="str">
        <f>IF('Résultats détaillés'!BQ71=0,"",'Résultats détaillés'!BQ71)</f>
        <v/>
      </c>
      <c r="F11" s="542">
        <f>IF('Résultats détaillés'!BR71=0,"",'Résultats détaillés'!BR71)</f>
        <v>12</v>
      </c>
      <c r="G11" s="91" t="str">
        <f>IF('Résultats détaillés'!BS71=0,"",'Résultats détaillés'!BS71)</f>
        <v/>
      </c>
      <c r="H11" s="91" t="str">
        <f>IF('Résultats détaillés'!BT71=0,"",'Résultats détaillés'!BT71)</f>
        <v/>
      </c>
      <c r="I11" s="91" t="str">
        <f>IF('Résultats détaillés'!BU71=0,"",'Résultats détaillés'!BU71)</f>
        <v/>
      </c>
      <c r="J11" s="91" t="str">
        <f>IF('Résultats détaillés'!BV71=0,"",'Résultats détaillés'!BV71)</f>
        <v/>
      </c>
      <c r="K11" s="91" t="str">
        <f>IF('Résultats détaillés'!BW71=0,"",'Résultats détaillés'!BW71)</f>
        <v/>
      </c>
      <c r="L11" s="91" t="str">
        <f>IF('Résultats détaillés'!BX71=0,"",'Résultats détaillés'!BX71)</f>
        <v/>
      </c>
      <c r="M11" s="724" t="str">
        <f>IF('Résultats détaillés'!BY71=0,"",'Résultats détaillés'!BY71)</f>
        <v/>
      </c>
    </row>
    <row r="12" spans="2:32" ht="31.15">
      <c r="B12" s="802"/>
      <c r="C12" s="723" t="str">
        <f>'Résultats détaillés'!BO84</f>
        <v>ODD 9  -   Bâtir une infrastructure résiliente, promouvoir une industrialisation durable qui profite à tous et encourager l’innovation</v>
      </c>
      <c r="D12" s="91">
        <f>IF('Résultats détaillés'!BP84=0,"",'Résultats détaillés'!BP84)</f>
        <v>8</v>
      </c>
      <c r="E12" s="544" t="str">
        <f>IF('Résultats détaillés'!BQ84=0,"",'Résultats détaillés'!BQ84)</f>
        <v/>
      </c>
      <c r="F12" s="542">
        <f>IF('Résultats détaillés'!BR84=0,"",'Résultats détaillés'!BR84)</f>
        <v>8</v>
      </c>
      <c r="G12" s="91" t="str">
        <f>IF('Résultats détaillés'!BS84=0,"",'Résultats détaillés'!BS84)</f>
        <v/>
      </c>
      <c r="H12" s="91" t="str">
        <f>IF('Résultats détaillés'!BT84=0,"",'Résultats détaillés'!BT84)</f>
        <v/>
      </c>
      <c r="I12" s="91" t="str">
        <f>IF('Résultats détaillés'!BU84=0,"",'Résultats détaillés'!BU84)</f>
        <v/>
      </c>
      <c r="J12" s="91" t="str">
        <f>IF('Résultats détaillés'!BV84=0,"",'Résultats détaillés'!BV84)</f>
        <v/>
      </c>
      <c r="K12" s="91" t="str">
        <f>IF('Résultats détaillés'!BW84=0,"",'Résultats détaillés'!BW84)</f>
        <v/>
      </c>
      <c r="L12" s="91" t="str">
        <f>IF('Résultats détaillés'!BX84=0,"",'Résultats détaillés'!BX84)</f>
        <v/>
      </c>
      <c r="M12" s="724" t="str">
        <f>IF('Résultats détaillés'!BY84=0,"",'Résultats détaillés'!BY84)</f>
        <v/>
      </c>
    </row>
    <row r="13" spans="2:32" ht="31.5" customHeight="1">
      <c r="B13" s="802"/>
      <c r="C13" s="723" t="str">
        <f>'Résultats détaillés'!BO93</f>
        <v>ODD 10  -   Réduire les inégalités dans les pays et d’un pays à l’autre</v>
      </c>
      <c r="D13" s="91">
        <f>IF('Résultats détaillés'!BP93=0,"",'Résultats détaillés'!BP93)</f>
        <v>10</v>
      </c>
      <c r="E13" s="544" t="str">
        <f>IF('Résultats détaillés'!BQ93=0,"",'Résultats détaillés'!BQ93)</f>
        <v/>
      </c>
      <c r="F13" s="542">
        <f>IF('Résultats détaillés'!BR93=0,"",'Résultats détaillés'!BR93)</f>
        <v>10</v>
      </c>
      <c r="G13" s="91" t="str">
        <f>IF('Résultats détaillés'!BS93=0,"",'Résultats détaillés'!BS93)</f>
        <v/>
      </c>
      <c r="H13" s="91" t="str">
        <f>IF('Résultats détaillés'!BT93=0,"",'Résultats détaillés'!BT93)</f>
        <v/>
      </c>
      <c r="I13" s="91" t="str">
        <f>IF('Résultats détaillés'!BU93=0,"",'Résultats détaillés'!BU93)</f>
        <v/>
      </c>
      <c r="J13" s="91" t="str">
        <f>IF('Résultats détaillés'!BV93=0,"",'Résultats détaillés'!BV93)</f>
        <v/>
      </c>
      <c r="K13" s="91" t="str">
        <f>IF('Résultats détaillés'!BW93=0,"",'Résultats détaillés'!BW93)</f>
        <v/>
      </c>
      <c r="L13" s="91" t="str">
        <f>IF('Résultats détaillés'!BX93=0,"",'Résultats détaillés'!BX93)</f>
        <v/>
      </c>
      <c r="M13" s="724" t="str">
        <f>IF('Résultats détaillés'!BY93=0,"",'Résultats détaillés'!BY93)</f>
        <v/>
      </c>
    </row>
    <row r="14" spans="2:32" ht="31.15">
      <c r="B14" s="802"/>
      <c r="C14" s="723" t="str">
        <f>'Résultats détaillés'!BO104</f>
        <v xml:space="preserve">ODD 11  -   Faire en sorte que les villes et les établissements humains soient ouverts à tous, sûrs, résilients et durables </v>
      </c>
      <c r="D14" s="91">
        <f>IF('Résultats détaillés'!BP104=0,"",'Résultats détaillés'!BP104)</f>
        <v>10</v>
      </c>
      <c r="E14" s="544" t="str">
        <f>IF('Résultats détaillés'!BQ104=0,"",'Résultats détaillés'!BQ104)</f>
        <v/>
      </c>
      <c r="F14" s="542">
        <f>IF('Résultats détaillés'!BR104=0,"",'Résultats détaillés'!BR104)</f>
        <v>10</v>
      </c>
      <c r="G14" s="91" t="str">
        <f>IF('Résultats détaillés'!BS104=0,"",'Résultats détaillés'!BS104)</f>
        <v/>
      </c>
      <c r="H14" s="91" t="str">
        <f>IF('Résultats détaillés'!BT104=0,"",'Résultats détaillés'!BT104)</f>
        <v/>
      </c>
      <c r="I14" s="91" t="str">
        <f>IF('Résultats détaillés'!BU104=0,"",'Résultats détaillés'!BU104)</f>
        <v/>
      </c>
      <c r="J14" s="91" t="str">
        <f>IF('Résultats détaillés'!BV104=0,"",'Résultats détaillés'!BV104)</f>
        <v/>
      </c>
      <c r="K14" s="91" t="str">
        <f>IF('Résultats détaillés'!BW104=0,"",'Résultats détaillés'!BW104)</f>
        <v/>
      </c>
      <c r="L14" s="91" t="str">
        <f>IF('Résultats détaillés'!BX104=0,"",'Résultats détaillés'!BX104)</f>
        <v/>
      </c>
      <c r="M14" s="724" t="str">
        <f>IF('Résultats détaillés'!BY104=0,"",'Résultats détaillés'!BY104)</f>
        <v/>
      </c>
    </row>
    <row r="15" spans="2:32" ht="31.15">
      <c r="B15" s="802"/>
      <c r="C15" s="723" t="str">
        <f>'Résultats détaillés'!BO115</f>
        <v xml:space="preserve">ODD 12  -   Établir des modes de consommation et de production durables </v>
      </c>
      <c r="D15" s="91">
        <f>IF('Résultats détaillés'!BP115=0,"",'Résultats détaillés'!BP115)</f>
        <v>11</v>
      </c>
      <c r="E15" s="544" t="str">
        <f>IF('Résultats détaillés'!BQ115=0,"",'Résultats détaillés'!BQ115)</f>
        <v/>
      </c>
      <c r="F15" s="542">
        <f>IF('Résultats détaillés'!BR115=0,"",'Résultats détaillés'!BR115)</f>
        <v>11</v>
      </c>
      <c r="G15" s="91" t="str">
        <f>IF('Résultats détaillés'!BS115=0,"",'Résultats détaillés'!BS115)</f>
        <v/>
      </c>
      <c r="H15" s="91" t="str">
        <f>IF('Résultats détaillés'!BT115=0,"",'Résultats détaillés'!BT115)</f>
        <v/>
      </c>
      <c r="I15" s="91" t="str">
        <f>IF('Résultats détaillés'!BU115=0,"",'Résultats détaillés'!BU115)</f>
        <v/>
      </c>
      <c r="J15" s="91" t="str">
        <f>IF('Résultats détaillés'!BV115=0,"",'Résultats détaillés'!BV115)</f>
        <v/>
      </c>
      <c r="K15" s="91" t="str">
        <f>IF('Résultats détaillés'!BW115=0,"",'Résultats détaillés'!BW115)</f>
        <v/>
      </c>
      <c r="L15" s="91" t="str">
        <f>IF('Résultats détaillés'!BX115=0,"",'Résultats détaillés'!BX115)</f>
        <v/>
      </c>
      <c r="M15" s="724" t="str">
        <f>IF('Résultats détaillés'!BY115=0,"",'Résultats détaillés'!BY115)</f>
        <v/>
      </c>
    </row>
    <row r="16" spans="2:32" ht="31.15">
      <c r="B16" s="803"/>
      <c r="C16" s="723" t="str">
        <f>'Résultats détaillés'!BO127</f>
        <v xml:space="preserve">ODD 13  -   Prendre d’urgence des mesures pour lutter contre les changements climatiques et leurs répercussions * </v>
      </c>
      <c r="D16" s="91">
        <f>IF('Résultats détaillés'!BP127=0,"",'Résultats détaillés'!BP127)</f>
        <v>5</v>
      </c>
      <c r="E16" s="544" t="str">
        <f>IF('Résultats détaillés'!BQ127=0,"",'Résultats détaillés'!BQ127)</f>
        <v/>
      </c>
      <c r="F16" s="542">
        <f>IF('Résultats détaillés'!BR127=0,"",'Résultats détaillés'!BR127)</f>
        <v>5</v>
      </c>
      <c r="G16" s="91" t="str">
        <f>IF('Résultats détaillés'!BS127=0,"",'Résultats détaillés'!BS127)</f>
        <v/>
      </c>
      <c r="H16" s="91" t="str">
        <f>IF('Résultats détaillés'!BT127=0,"",'Résultats détaillés'!BT127)</f>
        <v/>
      </c>
      <c r="I16" s="91" t="str">
        <f>IF('Résultats détaillés'!BU127=0,"",'Résultats détaillés'!BU127)</f>
        <v/>
      </c>
      <c r="J16" s="91" t="str">
        <f>IF('Résultats détaillés'!BV127=0,"",'Résultats détaillés'!BV127)</f>
        <v/>
      </c>
      <c r="K16" s="91" t="str">
        <f>IF('Résultats détaillés'!BW127=0,"",'Résultats détaillés'!BW127)</f>
        <v/>
      </c>
      <c r="L16" s="91" t="str">
        <f>IF('Résultats détaillés'!BX127=0,"",'Résultats détaillés'!BX127)</f>
        <v/>
      </c>
      <c r="M16" s="724" t="str">
        <f>IF('Résultats détaillés'!BY127=0,"",'Résultats détaillés'!BY127)</f>
        <v/>
      </c>
      <c r="O16" s="806"/>
      <c r="P16" s="806"/>
      <c r="Q16" s="806"/>
      <c r="R16" s="806"/>
    </row>
    <row r="17" spans="2:18" ht="31.15">
      <c r="B17" s="803"/>
      <c r="C17" s="723" t="str">
        <f>'Résultats détaillés'!BO133</f>
        <v xml:space="preserve">ODD 14  -   Conserver et exploiter de manière durable les océans, les mers et les ressources marines aux fins du développement durable </v>
      </c>
      <c r="D17" s="91">
        <f>IF('Résultats détaillés'!BP133=0,"",'Résultats détaillés'!BP133)</f>
        <v>10</v>
      </c>
      <c r="E17" s="544" t="str">
        <f>IF('Résultats détaillés'!BQ133=0,"",'Résultats détaillés'!BQ133)</f>
        <v/>
      </c>
      <c r="F17" s="542">
        <f>IF('Résultats détaillés'!BR133=0,"",'Résultats détaillés'!BR133)</f>
        <v>10</v>
      </c>
      <c r="G17" s="91" t="str">
        <f>IF('Résultats détaillés'!BS133=0,"",'Résultats détaillés'!BS133)</f>
        <v/>
      </c>
      <c r="H17" s="91" t="str">
        <f>IF('Résultats détaillés'!BT133=0,"",'Résultats détaillés'!BT133)</f>
        <v/>
      </c>
      <c r="I17" s="91" t="str">
        <f>IF('Résultats détaillés'!BU133=0,"",'Résultats détaillés'!BU133)</f>
        <v/>
      </c>
      <c r="J17" s="91" t="str">
        <f>IF('Résultats détaillés'!BV133=0,"",'Résultats détaillés'!BV133)</f>
        <v/>
      </c>
      <c r="K17" s="91" t="str">
        <f>IF('Résultats détaillés'!BW133=0,"",'Résultats détaillés'!BW133)</f>
        <v/>
      </c>
      <c r="L17" s="91" t="str">
        <f>IF('Résultats détaillés'!BX133=0,"",'Résultats détaillés'!BX133)</f>
        <v/>
      </c>
      <c r="M17" s="724" t="str">
        <f>IF('Résultats détaillés'!BY133=0,"",'Résultats détaillés'!BY133)</f>
        <v/>
      </c>
      <c r="O17" s="806"/>
      <c r="P17" s="806"/>
      <c r="Q17" s="806"/>
      <c r="R17" s="806"/>
    </row>
    <row r="18" spans="2:18" ht="78">
      <c r="B18" s="803"/>
      <c r="C18" s="723" t="str">
        <f>'Résultats détaillés'!BO144</f>
        <v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v>
      </c>
      <c r="D18" s="91">
        <f>IF('Résultats détaillés'!BP144=0,"",'Résultats détaillés'!BP144)</f>
        <v>12</v>
      </c>
      <c r="E18" s="544" t="str">
        <f>IF('Résultats détaillés'!BQ144=0,"",'Résultats détaillés'!BQ144)</f>
        <v/>
      </c>
      <c r="F18" s="542">
        <f>IF('Résultats détaillés'!BR144=0,"",'Résultats détaillés'!BR144)</f>
        <v>12</v>
      </c>
      <c r="G18" s="91" t="str">
        <f>IF('Résultats détaillés'!BS144=0,"",'Résultats détaillés'!BS144)</f>
        <v/>
      </c>
      <c r="H18" s="91" t="str">
        <f>IF('Résultats détaillés'!BT144=0,"",'Résultats détaillés'!BT144)</f>
        <v/>
      </c>
      <c r="I18" s="91" t="str">
        <f>IF('Résultats détaillés'!BU144=0,"",'Résultats détaillés'!BU144)</f>
        <v/>
      </c>
      <c r="J18" s="91" t="str">
        <f>IF('Résultats détaillés'!BV144=0,"",'Résultats détaillés'!BV144)</f>
        <v/>
      </c>
      <c r="K18" s="91" t="str">
        <f>IF('Résultats détaillés'!BW144=0,"",'Résultats détaillés'!BW144)</f>
        <v/>
      </c>
      <c r="L18" s="91" t="str">
        <f>IF('Résultats détaillés'!BX144=0,"",'Résultats détaillés'!BX144)</f>
        <v/>
      </c>
      <c r="M18" s="724" t="str">
        <f>IF('Résultats détaillés'!BY144=0,"",'Résultats détaillés'!BY144)</f>
        <v/>
      </c>
    </row>
    <row r="19" spans="2:18" ht="62.45">
      <c r="B19" s="731"/>
      <c r="C19" s="723" t="str">
        <f>'Résultats détaillés'!BO157</f>
        <v xml:space="preserve">ODD 16  -   Promouvoir l’avènement de sociétés pacifiques et ouvertes aux fins du développement durable, assurer l’accès de tous à la justice et mettre en place, à tous les niveaux, des institutions efficaces, responsables et ouvertes </v>
      </c>
      <c r="D19" s="91">
        <f>IF('Résultats détaillés'!BP157=0,"",'Résultats détaillés'!BP157)</f>
        <v>12</v>
      </c>
      <c r="E19" s="544" t="str">
        <f>IF('Résultats détaillés'!BQ157=0,"",'Résultats détaillés'!BQ157)</f>
        <v/>
      </c>
      <c r="F19" s="542">
        <f>IF('Résultats détaillés'!BR157=0,"",'Résultats détaillés'!BR157)</f>
        <v>12</v>
      </c>
      <c r="G19" s="91" t="str">
        <f>IF('Résultats détaillés'!BS157=0,"",'Résultats détaillés'!BS157)</f>
        <v/>
      </c>
      <c r="H19" s="91" t="str">
        <f>IF('Résultats détaillés'!BT157=0,"",'Résultats détaillés'!BT157)</f>
        <v/>
      </c>
      <c r="I19" s="91" t="str">
        <f>IF('Résultats détaillés'!BU157=0,"",'Résultats détaillés'!BU157)</f>
        <v/>
      </c>
      <c r="J19" s="91" t="str">
        <f>IF('Résultats détaillés'!BV157=0,"",'Résultats détaillés'!BV157)</f>
        <v/>
      </c>
      <c r="K19" s="91" t="str">
        <f>IF('Résultats détaillés'!BW157=0,"",'Résultats détaillés'!BW157)</f>
        <v/>
      </c>
      <c r="L19" s="91" t="str">
        <f>IF('Résultats détaillés'!BX157=0,"",'Résultats détaillés'!BX157)</f>
        <v/>
      </c>
      <c r="M19" s="724" t="str">
        <f>IF('Résultats détaillés'!BY157=0,"",'Résultats détaillés'!BY157)</f>
        <v/>
      </c>
    </row>
    <row r="20" spans="2:18" ht="31.9" thickBot="1">
      <c r="B20" s="732"/>
      <c r="C20" s="725" t="str">
        <f>'Résultats détaillés'!BO170</f>
        <v xml:space="preserve">ODD 17  -   Renforcer les moyens de mettre en œuvre le partenariat mondial pour le développement durable et le revitaliser </v>
      </c>
      <c r="D20" s="726">
        <f>IF('Résultats détaillés'!BP170=0,"",'Résultats détaillés'!BP170)</f>
        <v>19</v>
      </c>
      <c r="E20" s="727" t="str">
        <f>IF('Résultats détaillés'!BQ170=0,"",'Résultats détaillés'!BQ170)</f>
        <v/>
      </c>
      <c r="F20" s="728">
        <f>IF('Résultats détaillés'!BR170=0,"",'Résultats détaillés'!BR170)</f>
        <v>19</v>
      </c>
      <c r="G20" s="726" t="str">
        <f>IF('Résultats détaillés'!BS170=0,"",'Résultats détaillés'!BS170)</f>
        <v/>
      </c>
      <c r="H20" s="726" t="str">
        <f>IF('Résultats détaillés'!BT170=0,"",'Résultats détaillés'!BT170)</f>
        <v/>
      </c>
      <c r="I20" s="726" t="str">
        <f>IF('Résultats détaillés'!BU170=0,"",'Résultats détaillés'!BU170)</f>
        <v/>
      </c>
      <c r="J20" s="726" t="str">
        <f>IF('Résultats détaillés'!BV170=0,"",'Résultats détaillés'!BV170)</f>
        <v/>
      </c>
      <c r="K20" s="726" t="str">
        <f>IF('Résultats détaillés'!BW170=0,"",'Résultats détaillés'!BW170)</f>
        <v/>
      </c>
      <c r="L20" s="726" t="str">
        <f>IF('Résultats détaillés'!BX170=0,"",'Résultats détaillés'!BX170)</f>
        <v/>
      </c>
      <c r="M20" s="729" t="str">
        <f>IF('Résultats détaillés'!BY170=0,"",'Résultats détaillés'!BY170)</f>
        <v/>
      </c>
    </row>
    <row r="21" spans="2:18" s="1" customFormat="1"/>
    <row r="22" spans="2:18" s="1" customFormat="1" ht="19.899999999999999" customHeight="1">
      <c r="B22" s="807" t="s">
        <v>484</v>
      </c>
      <c r="C22" s="807"/>
    </row>
    <row r="23" spans="2:18" s="1" customFormat="1" ht="19.899999999999999" customHeight="1">
      <c r="B23" s="808" t="s">
        <v>485</v>
      </c>
      <c r="C23" s="808"/>
    </row>
    <row r="24" spans="2:18" s="1" customFormat="1" ht="19.899999999999999" customHeight="1">
      <c r="B24" s="809" t="s">
        <v>486</v>
      </c>
      <c r="C24" s="809"/>
    </row>
    <row r="25" spans="2:18" s="1" customFormat="1" ht="19.899999999999999" customHeight="1">
      <c r="B25" s="804" t="s">
        <v>487</v>
      </c>
      <c r="C25" s="804"/>
    </row>
    <row r="26" spans="2:18" s="1" customFormat="1" ht="19.899999999999999" customHeight="1">
      <c r="B26" s="805" t="s">
        <v>488</v>
      </c>
      <c r="C26" s="805"/>
    </row>
    <row r="27" spans="2:18" s="1" customFormat="1"/>
    <row r="28" spans="2:18" s="1" customFormat="1"/>
    <row r="29" spans="2:18" s="1" customFormat="1"/>
    <row r="30" spans="2:18" s="1" customFormat="1"/>
    <row r="31" spans="2:18" s="1" customFormat="1"/>
    <row r="32" spans="2:18"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sheetData>
  <sheetProtection sheet="1" objects="1" scenarios="1"/>
  <mergeCells count="12">
    <mergeCell ref="B25:C25"/>
    <mergeCell ref="B26:C26"/>
    <mergeCell ref="O16:R16"/>
    <mergeCell ref="O17:R17"/>
    <mergeCell ref="B22:C22"/>
    <mergeCell ref="B23:C23"/>
    <mergeCell ref="B24:C24"/>
    <mergeCell ref="B2:C2"/>
    <mergeCell ref="B3:C3"/>
    <mergeCell ref="B4:B10"/>
    <mergeCell ref="B11:B15"/>
    <mergeCell ref="B16:B18"/>
  </mergeCells>
  <pageMargins left="0.70866141732283472" right="0.70866141732283472" top="0.74803149606299213" bottom="0.74803149606299213" header="0.31496062992125984" footer="0.31496062992125984"/>
  <pageSetup scale="6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G1:AC1358"/>
  <sheetViews>
    <sheetView zoomScale="64" zoomScaleNormal="60" workbookViewId="0">
      <selection activeCell="F3" sqref="F3"/>
    </sheetView>
  </sheetViews>
  <sheetFormatPr defaultColWidth="11.42578125" defaultRowHeight="12.6"/>
  <cols>
    <col min="1" max="1" width="68.5703125" style="528" customWidth="1"/>
    <col min="2" max="10" width="11.42578125" style="528" customWidth="1"/>
    <col min="11" max="11" width="3.5703125" style="527" customWidth="1"/>
    <col min="12" max="29" width="11.42578125" style="527"/>
    <col min="30" max="16384" width="11.42578125" style="528"/>
  </cols>
  <sheetData>
    <row r="1" spans="8:8" s="527" customFormat="1"/>
    <row r="2" spans="8:8" s="527" customFormat="1"/>
    <row r="3" spans="8:8" s="527" customFormat="1"/>
    <row r="4" spans="8:8" s="527" customFormat="1"/>
    <row r="5" spans="8:8" s="527" customFormat="1"/>
    <row r="6" spans="8:8" s="527" customFormat="1" ht="15.6">
      <c r="H6" s="529"/>
    </row>
    <row r="7" spans="8:8" s="527" customFormat="1"/>
    <row r="8" spans="8:8" s="527" customFormat="1"/>
    <row r="9" spans="8:8" s="527" customFormat="1"/>
    <row r="10" spans="8:8" s="527" customFormat="1"/>
    <row r="11" spans="8:8" s="527" customFormat="1"/>
    <row r="12" spans="8:8" s="527" customFormat="1"/>
    <row r="13" spans="8:8" s="527" customFormat="1"/>
    <row r="14" spans="8:8" s="527" customFormat="1"/>
    <row r="15" spans="8:8" s="527" customFormat="1"/>
    <row r="16" spans="8:8" s="527" customFormat="1"/>
    <row r="17" s="527" customFormat="1"/>
    <row r="18" s="527" customFormat="1"/>
    <row r="19" s="527" customFormat="1"/>
    <row r="20" s="527" customFormat="1"/>
    <row r="21" s="527" customFormat="1"/>
    <row r="22" s="527" customFormat="1"/>
    <row r="23" s="527" customFormat="1"/>
    <row r="24" s="527" customFormat="1"/>
    <row r="25" s="527" customFormat="1"/>
    <row r="26" s="527" customFormat="1"/>
    <row r="27" s="527" customFormat="1"/>
    <row r="28" s="527" customFormat="1"/>
    <row r="29" s="527" customFormat="1"/>
    <row r="30" s="527" customFormat="1"/>
    <row r="31" s="527" customFormat="1"/>
    <row r="32" s="527" customFormat="1"/>
    <row r="33" s="527" customFormat="1"/>
    <row r="34" s="527" customFormat="1"/>
    <row r="35" s="527" customFormat="1"/>
    <row r="36" s="527" customFormat="1"/>
    <row r="37" s="527" customFormat="1"/>
    <row r="38" s="527" customFormat="1"/>
    <row r="39" s="527" customFormat="1"/>
    <row r="40" s="527" customFormat="1"/>
    <row r="41" s="527" customFormat="1"/>
    <row r="42" s="527" customFormat="1"/>
    <row r="43" s="527" customFormat="1"/>
    <row r="44" s="527" customFormat="1"/>
    <row r="45" s="527" customFormat="1"/>
    <row r="46" s="527" customFormat="1"/>
    <row r="47" s="527" customFormat="1"/>
    <row r="48" s="527" customFormat="1"/>
    <row r="49" s="527" customFormat="1"/>
    <row r="50" s="527" customFormat="1"/>
    <row r="51" s="527" customFormat="1"/>
    <row r="52" s="527" customFormat="1"/>
    <row r="53" s="527" customFormat="1"/>
    <row r="54" s="527" customFormat="1"/>
    <row r="55" s="527" customFormat="1"/>
    <row r="56" s="527" customFormat="1"/>
    <row r="57" s="527" customFormat="1"/>
    <row r="58" s="527" customFormat="1"/>
    <row r="59" s="527" customFormat="1"/>
    <row r="60" s="527" customFormat="1"/>
    <row r="61" s="527" customFormat="1"/>
    <row r="62" s="527" customFormat="1"/>
    <row r="63" s="527" customFormat="1"/>
    <row r="64" s="527" customFormat="1"/>
    <row r="65" s="527" customFormat="1"/>
    <row r="66" s="527" customFormat="1"/>
    <row r="67" s="527" customFormat="1"/>
    <row r="68" s="527" customFormat="1"/>
    <row r="69" s="527" customFormat="1"/>
    <row r="70" s="527" customFormat="1"/>
    <row r="71" s="527" customFormat="1"/>
    <row r="72" s="527" customFormat="1"/>
    <row r="73" s="527" customFormat="1"/>
    <row r="74" s="527" customFormat="1"/>
    <row r="75" s="527" customFormat="1"/>
    <row r="76" s="527" customFormat="1"/>
    <row r="77" s="527" customFormat="1"/>
    <row r="78" s="527" customFormat="1"/>
    <row r="79" s="527" customFormat="1"/>
    <row r="80" s="527" customFormat="1"/>
    <row r="81" spans="7:7" s="527" customFormat="1"/>
    <row r="82" spans="7:7" s="527" customFormat="1"/>
    <row r="83" spans="7:7" s="527" customFormat="1"/>
    <row r="84" spans="7:7" s="527" customFormat="1"/>
    <row r="85" spans="7:7" s="527" customFormat="1"/>
    <row r="86" spans="7:7" s="527" customFormat="1"/>
    <row r="87" spans="7:7" s="527" customFormat="1"/>
    <row r="88" spans="7:7" s="527" customFormat="1"/>
    <row r="89" spans="7:7" s="527" customFormat="1"/>
    <row r="90" spans="7:7" s="527" customFormat="1"/>
    <row r="91" spans="7:7" s="527" customFormat="1"/>
    <row r="92" spans="7:7" s="527" customFormat="1"/>
    <row r="93" spans="7:7" s="527" customFormat="1"/>
    <row r="94" spans="7:7" s="527" customFormat="1" ht="15.6">
      <c r="G94" s="530"/>
    </row>
    <row r="95" spans="7:7" s="527" customFormat="1"/>
    <row r="96" spans="7:7" s="527" customFormat="1"/>
    <row r="97" s="527" customFormat="1"/>
    <row r="98" s="527" customFormat="1"/>
    <row r="99" s="527" customFormat="1"/>
    <row r="100" s="527" customFormat="1"/>
    <row r="101" s="527" customFormat="1"/>
    <row r="102" s="527" customFormat="1"/>
    <row r="103" s="527" customFormat="1"/>
    <row r="104" s="527" customFormat="1"/>
    <row r="105" s="527" customFormat="1"/>
    <row r="106" s="527" customFormat="1"/>
    <row r="107" s="527" customFormat="1"/>
    <row r="108" s="527" customFormat="1"/>
    <row r="109" s="527" customFormat="1"/>
    <row r="110" s="527" customFormat="1"/>
    <row r="111" s="527" customFormat="1"/>
    <row r="112" s="527" customFormat="1"/>
    <row r="113" s="527" customFormat="1"/>
    <row r="114" s="527" customFormat="1"/>
    <row r="115" s="527" customFormat="1"/>
    <row r="116" s="527" customFormat="1"/>
    <row r="117" s="527" customFormat="1"/>
    <row r="118" s="527" customFormat="1"/>
    <row r="119" s="527" customFormat="1"/>
    <row r="120" s="527" customFormat="1"/>
    <row r="121" s="527" customFormat="1"/>
    <row r="122" s="527" customFormat="1"/>
    <row r="123" s="527" customFormat="1"/>
    <row r="124" s="527" customFormat="1"/>
    <row r="125" s="527" customFormat="1"/>
    <row r="126" s="527" customFormat="1"/>
    <row r="127" s="527" customFormat="1"/>
    <row r="128" s="527" customFormat="1"/>
    <row r="129" s="527" customFormat="1"/>
    <row r="130" s="527" customFormat="1"/>
    <row r="131" s="527" customFormat="1"/>
    <row r="132" s="527" customFormat="1"/>
    <row r="133" s="527" customFormat="1"/>
    <row r="134" s="527" customFormat="1"/>
    <row r="135" s="527" customFormat="1"/>
    <row r="136" s="527" customFormat="1"/>
    <row r="137" s="527" customFormat="1"/>
    <row r="138" s="527" customFormat="1"/>
    <row r="139" s="527" customFormat="1"/>
    <row r="140" s="527" customFormat="1"/>
    <row r="141" s="527" customFormat="1"/>
    <row r="142" s="527" customFormat="1"/>
    <row r="143" s="527" customFormat="1"/>
    <row r="144" s="527" customFormat="1"/>
    <row r="145" s="527" customFormat="1"/>
    <row r="146" s="527" customFormat="1"/>
    <row r="147" s="527" customFormat="1"/>
    <row r="148" s="527" customFormat="1"/>
    <row r="149" s="527" customFormat="1"/>
    <row r="150" s="527" customFormat="1"/>
    <row r="151" s="527" customFormat="1"/>
    <row r="152" s="527" customFormat="1"/>
    <row r="153" s="527" customFormat="1"/>
    <row r="154" s="527" customFormat="1"/>
    <row r="155" s="527" customFormat="1"/>
    <row r="156" s="527" customFormat="1"/>
    <row r="157" s="527" customFormat="1"/>
    <row r="158" s="527" customFormat="1"/>
    <row r="159" s="527" customFormat="1"/>
    <row r="160" s="527" customFormat="1"/>
    <row r="161" s="527" customFormat="1"/>
    <row r="162" s="527" customFormat="1"/>
    <row r="163" s="527" customFormat="1"/>
    <row r="164" s="527" customFormat="1"/>
    <row r="165" s="527" customFormat="1"/>
    <row r="166" s="527" customFormat="1"/>
    <row r="167" s="527" customFormat="1"/>
    <row r="168" s="527" customFormat="1"/>
    <row r="169" s="527" customFormat="1"/>
    <row r="170" s="527" customFormat="1"/>
    <row r="171" s="527" customFormat="1"/>
    <row r="172" s="527" customFormat="1"/>
    <row r="173" s="527" customFormat="1"/>
    <row r="174" s="527" customFormat="1"/>
    <row r="175" s="527" customFormat="1"/>
    <row r="176" s="527" customFormat="1"/>
    <row r="177" s="527" customFormat="1"/>
    <row r="178" s="527" customFormat="1"/>
    <row r="179" s="527" customFormat="1"/>
    <row r="180" s="527" customFormat="1"/>
    <row r="181" s="527" customFormat="1"/>
    <row r="182" s="527" customFormat="1"/>
    <row r="183" s="527" customFormat="1"/>
    <row r="184" s="527" customFormat="1"/>
    <row r="185" s="527" customFormat="1"/>
    <row r="186" s="527" customFormat="1"/>
    <row r="187" s="527" customFormat="1"/>
    <row r="188" s="527" customFormat="1"/>
    <row r="189" s="527" customFormat="1"/>
    <row r="190" s="527" customFormat="1"/>
    <row r="191" s="527" customFormat="1"/>
    <row r="192" s="527" customFormat="1"/>
    <row r="193" s="527" customFormat="1"/>
    <row r="194" s="527" customFormat="1"/>
    <row r="195" s="527" customFormat="1"/>
    <row r="196" s="527" customFormat="1"/>
    <row r="197" s="527" customFormat="1"/>
    <row r="198" s="527" customFormat="1"/>
    <row r="199" s="527" customFormat="1"/>
    <row r="200" s="527" customFormat="1"/>
    <row r="201" s="527" customFormat="1"/>
    <row r="202" s="527" customFormat="1"/>
    <row r="203" s="527" customFormat="1"/>
    <row r="204" s="527" customFormat="1"/>
    <row r="205" s="527" customFormat="1"/>
    <row r="206" s="527" customFormat="1"/>
    <row r="207" s="527" customFormat="1"/>
    <row r="208" s="527" customFormat="1"/>
    <row r="209" s="527" customFormat="1"/>
    <row r="210" s="527" customFormat="1"/>
    <row r="211" s="527" customFormat="1"/>
    <row r="212" s="527" customFormat="1"/>
    <row r="213" s="527" customFormat="1"/>
    <row r="214" s="527" customFormat="1"/>
    <row r="215" s="527" customFormat="1"/>
    <row r="216" s="527" customFormat="1"/>
    <row r="217" s="527" customFormat="1"/>
    <row r="218" s="527" customFormat="1"/>
    <row r="219" s="527" customFormat="1"/>
    <row r="220" s="527" customFormat="1"/>
    <row r="221" s="527" customFormat="1"/>
    <row r="222" s="527" customFormat="1"/>
    <row r="223" s="527" customFormat="1"/>
    <row r="224" s="527" customFormat="1"/>
    <row r="225" s="527" customFormat="1"/>
    <row r="226" s="527" customFormat="1"/>
    <row r="227" s="527" customFormat="1"/>
    <row r="228" s="527" customFormat="1"/>
    <row r="229" s="527" customFormat="1"/>
    <row r="230" s="527" customFormat="1"/>
    <row r="231" s="527" customFormat="1"/>
    <row r="232" s="527" customFormat="1"/>
    <row r="233" s="527" customFormat="1"/>
    <row r="234" s="527" customFormat="1"/>
    <row r="235" s="527" customFormat="1"/>
    <row r="236" s="527" customFormat="1"/>
    <row r="237" s="527" customFormat="1"/>
    <row r="238" s="527" customFormat="1"/>
    <row r="239" s="527" customFormat="1"/>
    <row r="240" s="527" customFormat="1"/>
    <row r="241" s="527" customFormat="1"/>
    <row r="242" s="527" customFormat="1"/>
    <row r="243" s="527" customFormat="1"/>
    <row r="244" s="527" customFormat="1"/>
    <row r="245" s="527" customFormat="1"/>
    <row r="246" s="527" customFormat="1"/>
    <row r="247" s="527" customFormat="1"/>
    <row r="248" s="527" customFormat="1"/>
    <row r="249" s="527" customFormat="1"/>
    <row r="250" s="527" customFormat="1"/>
    <row r="251" s="527" customFormat="1"/>
    <row r="252" s="527" customFormat="1"/>
    <row r="253" s="527" customFormat="1"/>
    <row r="254" s="527" customFormat="1"/>
    <row r="255" s="527" customFormat="1"/>
    <row r="256" s="527" customFormat="1"/>
    <row r="257" s="527" customFormat="1"/>
    <row r="258" s="527" customFormat="1"/>
    <row r="259" s="527" customFormat="1"/>
    <row r="260" s="527" customFormat="1"/>
    <row r="261" s="527" customFormat="1"/>
    <row r="262" s="527" customFormat="1"/>
    <row r="263" s="527" customFormat="1"/>
    <row r="264" s="527" customFormat="1"/>
    <row r="265" s="527" customFormat="1"/>
    <row r="266" s="527" customFormat="1"/>
    <row r="267" s="527" customFormat="1"/>
    <row r="268" s="527" customFormat="1"/>
    <row r="269" s="527" customFormat="1"/>
    <row r="270" s="527" customFormat="1"/>
    <row r="271" s="527" customFormat="1"/>
    <row r="272" s="527" customFormat="1"/>
    <row r="273" s="527" customFormat="1"/>
    <row r="274" s="527" customFormat="1"/>
    <row r="275" s="527" customFormat="1"/>
    <row r="276" s="527" customFormat="1"/>
    <row r="277" s="527" customFormat="1"/>
    <row r="278" s="527" customFormat="1"/>
    <row r="279" s="527" customFormat="1"/>
    <row r="280" s="527" customFormat="1"/>
    <row r="281" s="527" customFormat="1"/>
    <row r="282" s="527" customFormat="1"/>
    <row r="283" s="527" customFormat="1"/>
    <row r="284" s="527" customFormat="1"/>
    <row r="285" s="527" customFormat="1"/>
    <row r="286" s="527" customFormat="1"/>
    <row r="287" s="527" customFormat="1"/>
    <row r="288" s="527" customFormat="1"/>
    <row r="289" s="527" customFormat="1"/>
    <row r="290" s="527" customFormat="1"/>
    <row r="291" s="527" customFormat="1"/>
    <row r="292" s="527" customFormat="1"/>
    <row r="293" s="527" customFormat="1"/>
    <row r="294" s="527" customFormat="1"/>
    <row r="295" s="527" customFormat="1"/>
    <row r="296" s="527" customFormat="1"/>
    <row r="297" s="527" customFormat="1"/>
    <row r="298" s="527" customFormat="1"/>
    <row r="299" s="527" customFormat="1"/>
    <row r="300" s="527" customFormat="1"/>
    <row r="301" s="527" customFormat="1"/>
    <row r="302" s="527" customFormat="1"/>
    <row r="303" s="527" customFormat="1"/>
    <row r="304" s="527" customFormat="1"/>
    <row r="305" s="527" customFormat="1"/>
    <row r="306" s="527" customFormat="1"/>
    <row r="307" s="527" customFormat="1"/>
    <row r="308" s="527" customFormat="1"/>
    <row r="309" s="527" customFormat="1"/>
    <row r="310" s="527" customFormat="1"/>
    <row r="311" s="527" customFormat="1"/>
    <row r="312" s="527" customFormat="1"/>
    <row r="313" s="527" customFormat="1"/>
    <row r="314" s="527" customFormat="1"/>
    <row r="315" s="527" customFormat="1"/>
    <row r="316" s="527" customFormat="1"/>
    <row r="317" s="527" customFormat="1"/>
    <row r="318" s="527" customFormat="1"/>
    <row r="319" s="527" customFormat="1"/>
    <row r="320" s="527" customFormat="1"/>
    <row r="321" s="527" customFormat="1"/>
    <row r="322" s="527" customFormat="1"/>
    <row r="323" s="527" customFormat="1"/>
    <row r="324" s="527" customFormat="1"/>
    <row r="325" s="527" customFormat="1"/>
    <row r="326" s="527" customFormat="1"/>
    <row r="327" s="527" customFormat="1"/>
    <row r="328" s="527" customFormat="1"/>
    <row r="329" s="527" customFormat="1"/>
    <row r="330" s="527" customFormat="1"/>
    <row r="331" s="527" customFormat="1"/>
    <row r="332" s="527" customFormat="1"/>
    <row r="333" s="527" customFormat="1"/>
    <row r="334" s="527" customFormat="1"/>
    <row r="335" s="527" customFormat="1"/>
    <row r="336" s="527" customFormat="1"/>
    <row r="337" s="527" customFormat="1"/>
    <row r="338" s="527" customFormat="1"/>
    <row r="339" s="527" customFormat="1"/>
    <row r="340" s="527" customFormat="1"/>
    <row r="341" s="527" customFormat="1"/>
    <row r="342" s="527" customFormat="1"/>
    <row r="343" s="527" customFormat="1"/>
    <row r="344" s="527" customFormat="1"/>
    <row r="345" s="527" customFormat="1"/>
    <row r="346" s="527" customFormat="1"/>
    <row r="347" s="527" customFormat="1"/>
    <row r="348" s="527" customFormat="1"/>
    <row r="349" s="527" customFormat="1"/>
    <row r="350" s="527" customFormat="1"/>
    <row r="351" s="527" customFormat="1"/>
    <row r="352" s="527" customFormat="1"/>
    <row r="353" s="527" customFormat="1"/>
    <row r="354" s="527" customFormat="1"/>
    <row r="355" s="527" customFormat="1"/>
    <row r="356" s="527" customFormat="1"/>
    <row r="357" s="527" customFormat="1"/>
    <row r="358" s="527" customFormat="1"/>
    <row r="359" s="527" customFormat="1"/>
    <row r="360" s="527" customFormat="1"/>
    <row r="361" s="527" customFormat="1"/>
    <row r="362" s="527" customFormat="1"/>
    <row r="363" s="527" customFormat="1"/>
    <row r="364" s="527" customFormat="1"/>
    <row r="365" s="527" customFormat="1"/>
    <row r="366" s="527" customFormat="1"/>
    <row r="367" s="527" customFormat="1"/>
    <row r="368" s="527" customFormat="1"/>
    <row r="369" s="527" customFormat="1"/>
    <row r="370" s="527" customFormat="1"/>
    <row r="371" s="527" customFormat="1"/>
    <row r="372" s="527" customFormat="1"/>
    <row r="373" s="527" customFormat="1"/>
    <row r="374" s="527" customFormat="1"/>
    <row r="375" s="527" customFormat="1"/>
    <row r="376" s="527" customFormat="1"/>
    <row r="377" s="527" customFormat="1"/>
    <row r="378" s="527" customFormat="1"/>
    <row r="379" s="527" customFormat="1"/>
    <row r="380" s="527" customFormat="1"/>
    <row r="381" s="527" customFormat="1"/>
    <row r="382" s="527" customFormat="1"/>
    <row r="383" s="527" customFormat="1"/>
    <row r="384" s="527" customFormat="1"/>
    <row r="385" s="527" customFormat="1"/>
    <row r="386" s="527" customFormat="1"/>
    <row r="387" s="527" customFormat="1"/>
    <row r="388" s="527" customFormat="1"/>
    <row r="389" s="527" customFormat="1"/>
    <row r="390" s="527" customFormat="1"/>
    <row r="391" s="527" customFormat="1"/>
    <row r="392" s="527" customFormat="1"/>
    <row r="393" s="527" customFormat="1"/>
    <row r="394" s="527" customFormat="1"/>
    <row r="395" s="527" customFormat="1"/>
    <row r="396" s="527" customFormat="1"/>
    <row r="397" s="527" customFormat="1"/>
    <row r="398" s="527" customFormat="1"/>
    <row r="399" s="527" customFormat="1"/>
    <row r="400" s="527" customFormat="1"/>
    <row r="401" s="527" customFormat="1"/>
    <row r="402" s="527" customFormat="1"/>
    <row r="403" s="527" customFormat="1"/>
    <row r="404" s="527" customFormat="1"/>
    <row r="405" s="527" customFormat="1"/>
    <row r="406" s="527" customFormat="1"/>
    <row r="407" s="527" customFormat="1"/>
    <row r="408" s="527" customFormat="1"/>
    <row r="409" s="527" customFormat="1"/>
    <row r="410" s="527" customFormat="1"/>
    <row r="411" s="527" customFormat="1"/>
    <row r="412" s="527" customFormat="1"/>
    <row r="413" s="527" customFormat="1"/>
    <row r="414" s="527" customFormat="1"/>
    <row r="415" s="527" customFormat="1"/>
    <row r="416" s="527" customFormat="1"/>
    <row r="417" s="527" customFormat="1"/>
    <row r="418" s="527" customFormat="1"/>
    <row r="419" s="527" customFormat="1"/>
    <row r="420" s="527" customFormat="1"/>
    <row r="421" s="527" customFormat="1"/>
    <row r="422" s="527" customFormat="1"/>
    <row r="423" s="527" customFormat="1"/>
    <row r="424" s="527" customFormat="1"/>
    <row r="425" s="527" customFormat="1"/>
    <row r="426" s="527" customFormat="1"/>
    <row r="427" s="527" customFormat="1"/>
    <row r="428" s="527" customFormat="1"/>
    <row r="429" s="527" customFormat="1"/>
    <row r="430" s="527" customFormat="1"/>
    <row r="431" s="527" customFormat="1"/>
    <row r="432" s="527" customFormat="1"/>
    <row r="433" s="527" customFormat="1"/>
    <row r="434" s="527" customFormat="1"/>
    <row r="435" s="527" customFormat="1"/>
    <row r="436" s="527" customFormat="1"/>
    <row r="437" s="527" customFormat="1"/>
    <row r="438" s="527" customFormat="1"/>
    <row r="439" s="527" customFormat="1"/>
    <row r="440" s="527" customFormat="1"/>
    <row r="441" s="527" customFormat="1"/>
    <row r="442" s="527" customFormat="1"/>
    <row r="443" s="527" customFormat="1"/>
    <row r="444" s="527" customFormat="1"/>
    <row r="445" s="527" customFormat="1"/>
    <row r="446" s="527" customFormat="1"/>
    <row r="447" s="527" customFormat="1"/>
    <row r="448" s="527" customFormat="1"/>
    <row r="449" s="527" customFormat="1"/>
    <row r="450" s="527" customFormat="1"/>
    <row r="451" s="527" customFormat="1"/>
    <row r="452" s="527" customFormat="1"/>
    <row r="453" s="527" customFormat="1"/>
    <row r="454" s="527" customFormat="1"/>
    <row r="455" s="527" customFormat="1"/>
    <row r="456" s="527" customFormat="1"/>
    <row r="457" s="527" customFormat="1"/>
    <row r="458" s="527" customFormat="1"/>
    <row r="459" s="527" customFormat="1"/>
    <row r="460" s="527" customFormat="1"/>
    <row r="461" s="527" customFormat="1"/>
    <row r="462" s="527" customFormat="1"/>
    <row r="463" s="527" customFormat="1"/>
    <row r="464" s="527" customFormat="1"/>
    <row r="465" s="527" customFormat="1"/>
    <row r="466" s="527" customFormat="1"/>
    <row r="467" s="527" customFormat="1"/>
    <row r="468" s="527" customFormat="1"/>
    <row r="469" s="527" customFormat="1"/>
    <row r="470" s="527" customFormat="1"/>
    <row r="471" s="527" customFormat="1"/>
    <row r="472" s="527" customFormat="1"/>
    <row r="473" s="527" customFormat="1"/>
    <row r="474" s="527" customFormat="1"/>
    <row r="475" s="527" customFormat="1"/>
    <row r="476" s="527" customFormat="1"/>
    <row r="477" s="527" customFormat="1"/>
    <row r="478" s="527" customFormat="1"/>
    <row r="479" s="527" customFormat="1"/>
    <row r="480" s="527" customFormat="1"/>
    <row r="481" s="527" customFormat="1"/>
    <row r="482" s="527" customFormat="1"/>
    <row r="483" s="527" customFormat="1"/>
    <row r="484" s="527" customFormat="1"/>
    <row r="485" s="527" customFormat="1"/>
    <row r="486" s="527" customFormat="1"/>
    <row r="487" s="527" customFormat="1"/>
    <row r="488" s="527" customFormat="1"/>
    <row r="489" s="527" customFormat="1"/>
    <row r="490" s="527" customFormat="1"/>
    <row r="491" s="527" customFormat="1"/>
    <row r="492" s="527" customFormat="1"/>
    <row r="493" s="527" customFormat="1"/>
    <row r="494" s="527" customFormat="1"/>
    <row r="495" s="527" customFormat="1"/>
    <row r="496" s="527" customFormat="1"/>
    <row r="497" s="527" customFormat="1"/>
    <row r="498" s="527" customFormat="1"/>
    <row r="499" s="527" customFormat="1"/>
    <row r="500" s="527" customFormat="1"/>
    <row r="501" s="527" customFormat="1"/>
    <row r="502" s="527" customFormat="1"/>
    <row r="503" s="527" customFormat="1"/>
    <row r="504" s="527" customFormat="1"/>
    <row r="505" s="527" customFormat="1"/>
    <row r="506" s="527" customFormat="1"/>
    <row r="507" s="527" customFormat="1"/>
    <row r="508" s="527" customFormat="1"/>
    <row r="509" s="527" customFormat="1"/>
    <row r="510" s="527" customFormat="1"/>
    <row r="511" s="527" customFormat="1"/>
    <row r="512" s="527" customFormat="1"/>
    <row r="513" s="527" customFormat="1"/>
    <row r="514" s="527" customFormat="1"/>
    <row r="515" s="527" customFormat="1"/>
    <row r="516" s="527" customFormat="1"/>
    <row r="517" s="527" customFormat="1"/>
    <row r="518" s="527" customFormat="1"/>
    <row r="519" s="527" customFormat="1"/>
    <row r="520" s="527" customFormat="1"/>
    <row r="521" s="527" customFormat="1"/>
    <row r="522" s="527" customFormat="1"/>
    <row r="523" s="527" customFormat="1"/>
    <row r="524" s="527" customFormat="1"/>
    <row r="525" s="527" customFormat="1"/>
    <row r="526" s="527" customFormat="1"/>
    <row r="527" s="527" customFormat="1"/>
    <row r="528" s="527" customFormat="1"/>
    <row r="529" s="527" customFormat="1"/>
    <row r="530" s="527" customFormat="1"/>
    <row r="531" s="527" customFormat="1"/>
    <row r="532" s="527" customFormat="1"/>
    <row r="533" s="527" customFormat="1"/>
    <row r="534" s="527" customFormat="1"/>
    <row r="535" s="527" customFormat="1"/>
    <row r="536" s="527" customFormat="1"/>
    <row r="537" s="527" customFormat="1"/>
    <row r="538" s="527" customFormat="1"/>
    <row r="539" s="527" customFormat="1"/>
    <row r="540" s="527" customFormat="1"/>
    <row r="541" s="527" customFormat="1"/>
    <row r="542" s="527" customFormat="1"/>
    <row r="543" s="527" customFormat="1"/>
    <row r="544" s="527" customFormat="1"/>
    <row r="545" s="527" customFormat="1"/>
    <row r="546" s="527" customFormat="1"/>
    <row r="547" s="527" customFormat="1"/>
    <row r="548" s="527" customFormat="1"/>
    <row r="549" s="527" customFormat="1"/>
    <row r="550" s="527" customFormat="1"/>
    <row r="551" s="527" customFormat="1"/>
    <row r="552" s="527" customFormat="1"/>
    <row r="553" s="527" customFormat="1"/>
    <row r="554" s="527" customFormat="1"/>
    <row r="555" s="527" customFormat="1"/>
    <row r="556" s="527" customFormat="1"/>
    <row r="557" s="527" customFormat="1"/>
    <row r="558" s="527" customFormat="1"/>
    <row r="559" s="527" customFormat="1"/>
    <row r="560" s="527" customFormat="1"/>
    <row r="561" s="527" customFormat="1"/>
    <row r="562" s="527" customFormat="1"/>
    <row r="563" s="527" customFormat="1"/>
    <row r="564" s="527" customFormat="1"/>
    <row r="565" s="527" customFormat="1"/>
    <row r="566" s="527" customFormat="1"/>
    <row r="567" s="527" customFormat="1"/>
    <row r="568" s="527" customFormat="1"/>
    <row r="569" s="527" customFormat="1"/>
    <row r="570" s="527" customFormat="1"/>
    <row r="571" s="527" customFormat="1"/>
    <row r="572" s="527" customFormat="1"/>
    <row r="573" s="527" customFormat="1"/>
    <row r="574" s="527" customFormat="1"/>
    <row r="575" s="527" customFormat="1"/>
    <row r="576" s="527" customFormat="1"/>
    <row r="577" s="527" customFormat="1"/>
    <row r="578" s="527" customFormat="1"/>
    <row r="579" s="527" customFormat="1"/>
    <row r="580" s="527" customFormat="1"/>
    <row r="581" s="527" customFormat="1"/>
    <row r="582" s="527" customFormat="1"/>
    <row r="583" s="527" customFormat="1"/>
    <row r="584" s="527" customFormat="1"/>
    <row r="585" s="527" customFormat="1"/>
    <row r="586" s="527" customFormat="1"/>
    <row r="587" s="527" customFormat="1"/>
    <row r="588" s="527" customFormat="1"/>
    <row r="589" s="527" customFormat="1"/>
    <row r="590" s="527" customFormat="1"/>
    <row r="591" s="527" customFormat="1"/>
    <row r="592" s="527" customFormat="1"/>
    <row r="593" s="527" customFormat="1"/>
    <row r="594" s="527" customFormat="1"/>
    <row r="595" s="527" customFormat="1"/>
    <row r="596" s="527" customFormat="1"/>
    <row r="597" s="527" customFormat="1"/>
    <row r="598" s="527" customFormat="1"/>
    <row r="599" s="527" customFormat="1"/>
    <row r="600" s="527" customFormat="1"/>
    <row r="601" s="527" customFormat="1"/>
    <row r="602" s="527" customFormat="1"/>
    <row r="603" s="527" customFormat="1"/>
    <row r="604" s="527" customFormat="1"/>
    <row r="605" s="527" customFormat="1"/>
    <row r="606" s="527" customFormat="1"/>
    <row r="607" s="527" customFormat="1"/>
    <row r="608" s="527" customFormat="1"/>
    <row r="609" s="527" customFormat="1"/>
    <row r="610" s="527" customFormat="1"/>
    <row r="611" s="527" customFormat="1"/>
    <row r="612" s="527" customFormat="1"/>
    <row r="613" s="527" customFormat="1"/>
    <row r="614" s="527" customFormat="1"/>
    <row r="615" s="527" customFormat="1"/>
    <row r="616" s="527" customFormat="1"/>
    <row r="617" s="527" customFormat="1"/>
    <row r="618" s="527" customFormat="1"/>
    <row r="619" s="527" customFormat="1"/>
    <row r="620" s="527" customFormat="1"/>
    <row r="621" s="527" customFormat="1"/>
    <row r="622" s="527" customFormat="1"/>
    <row r="623" s="527" customFormat="1"/>
    <row r="624" s="527" customFormat="1"/>
    <row r="625" s="527" customFormat="1"/>
    <row r="626" s="527" customFormat="1"/>
    <row r="627" s="527" customFormat="1"/>
    <row r="628" s="527" customFormat="1"/>
    <row r="629" s="527" customFormat="1"/>
    <row r="630" s="527" customFormat="1"/>
    <row r="631" s="527" customFormat="1"/>
    <row r="632" s="527" customFormat="1"/>
    <row r="633" s="527" customFormat="1"/>
    <row r="634" s="527" customFormat="1"/>
    <row r="635" s="527" customFormat="1"/>
    <row r="636" s="527" customFormat="1"/>
    <row r="637" s="527" customFormat="1"/>
    <row r="638" s="527" customFormat="1"/>
    <row r="639" s="527" customFormat="1"/>
    <row r="640" s="527" customFormat="1"/>
    <row r="641" s="527" customFormat="1"/>
    <row r="642" s="527" customFormat="1"/>
    <row r="643" s="527" customFormat="1"/>
    <row r="644" s="527" customFormat="1"/>
    <row r="645" s="527" customFormat="1"/>
    <row r="646" s="527" customFormat="1"/>
    <row r="647" s="527" customFormat="1"/>
    <row r="648" s="527" customFormat="1"/>
    <row r="649" s="527" customFormat="1"/>
    <row r="650" s="527" customFormat="1"/>
    <row r="651" s="527" customFormat="1"/>
    <row r="652" s="527" customFormat="1"/>
    <row r="653" s="527" customFormat="1"/>
    <row r="654" s="527" customFormat="1"/>
    <row r="655" s="527" customFormat="1"/>
    <row r="656" s="527" customFormat="1"/>
    <row r="657" s="527" customFormat="1"/>
    <row r="658" s="527" customFormat="1"/>
    <row r="659" s="527" customFormat="1"/>
    <row r="660" s="527" customFormat="1"/>
    <row r="661" s="527" customFormat="1"/>
    <row r="662" s="527" customFormat="1"/>
    <row r="663" s="527" customFormat="1"/>
    <row r="664" s="527" customFormat="1"/>
    <row r="665" s="527" customFormat="1"/>
    <row r="666" s="527" customFormat="1"/>
    <row r="667" s="527" customFormat="1"/>
    <row r="668" s="527" customFormat="1"/>
    <row r="669" s="527" customFormat="1"/>
    <row r="670" s="527" customFormat="1"/>
    <row r="671" s="527" customFormat="1"/>
    <row r="672" s="527" customFormat="1"/>
    <row r="673" s="527" customFormat="1"/>
    <row r="674" s="527" customFormat="1"/>
    <row r="675" s="527" customFormat="1"/>
    <row r="676" s="527" customFormat="1"/>
    <row r="677" s="527" customFormat="1"/>
    <row r="678" s="527" customFormat="1"/>
    <row r="679" s="527" customFormat="1"/>
    <row r="680" s="527" customFormat="1"/>
    <row r="681" s="527" customFormat="1"/>
    <row r="682" s="527" customFormat="1"/>
    <row r="683" s="527" customFormat="1"/>
    <row r="684" s="527" customFormat="1"/>
    <row r="685" s="527" customFormat="1"/>
    <row r="686" s="527" customFormat="1"/>
    <row r="687" s="527" customFormat="1"/>
    <row r="688" s="527" customFormat="1"/>
    <row r="689" s="527" customFormat="1"/>
    <row r="690" s="527" customFormat="1"/>
    <row r="691" s="527" customFormat="1"/>
    <row r="692" s="527" customFormat="1"/>
    <row r="693" s="527" customFormat="1"/>
    <row r="694" s="527" customFormat="1"/>
    <row r="695" s="527" customFormat="1"/>
    <row r="696" s="527" customFormat="1"/>
    <row r="697" s="527" customFormat="1"/>
    <row r="698" s="527" customFormat="1"/>
    <row r="699" s="527" customFormat="1"/>
    <row r="700" s="527" customFormat="1"/>
    <row r="701" s="527" customFormat="1"/>
    <row r="702" s="527" customFormat="1"/>
    <row r="703" s="527" customFormat="1"/>
    <row r="704" s="527" customFormat="1"/>
    <row r="705" s="527" customFormat="1"/>
    <row r="706" s="527" customFormat="1"/>
    <row r="707" s="527" customFormat="1"/>
    <row r="708" s="527" customFormat="1"/>
    <row r="709" s="527" customFormat="1"/>
    <row r="710" s="527" customFormat="1"/>
    <row r="711" s="527" customFormat="1"/>
    <row r="712" s="527" customFormat="1"/>
    <row r="713" s="527" customFormat="1"/>
    <row r="714" s="527" customFormat="1"/>
    <row r="715" s="527" customFormat="1"/>
    <row r="716" s="527" customFormat="1"/>
    <row r="717" s="527" customFormat="1"/>
    <row r="718" s="527" customFormat="1"/>
    <row r="719" s="527" customFormat="1"/>
    <row r="720" s="527" customFormat="1"/>
    <row r="721" s="527" customFormat="1"/>
    <row r="722" s="527" customFormat="1"/>
    <row r="723" s="527" customFormat="1"/>
    <row r="724" s="527" customFormat="1"/>
    <row r="725" s="527" customFormat="1"/>
    <row r="726" s="527" customFormat="1"/>
    <row r="727" s="527" customFormat="1"/>
    <row r="728" s="527" customFormat="1"/>
    <row r="729" s="527" customFormat="1"/>
    <row r="730" s="527" customFormat="1"/>
    <row r="731" s="527" customFormat="1"/>
    <row r="732" s="527" customFormat="1"/>
    <row r="733" s="527" customFormat="1"/>
    <row r="734" s="527" customFormat="1"/>
    <row r="735" s="527" customFormat="1"/>
    <row r="736" s="527" customFormat="1"/>
    <row r="737" s="527" customFormat="1"/>
    <row r="738" s="527" customFormat="1"/>
    <row r="739" s="527" customFormat="1"/>
    <row r="740" s="527" customFormat="1"/>
    <row r="741" s="527" customFormat="1"/>
    <row r="742" s="527" customFormat="1"/>
    <row r="743" s="527" customFormat="1"/>
    <row r="744" s="527" customFormat="1"/>
    <row r="745" s="527" customFormat="1"/>
    <row r="746" s="527" customFormat="1"/>
    <row r="747" s="527" customFormat="1"/>
    <row r="748" s="527" customFormat="1"/>
    <row r="749" s="527" customFormat="1"/>
    <row r="750" s="527" customFormat="1"/>
    <row r="751" s="527" customFormat="1"/>
    <row r="752" s="527" customFormat="1"/>
    <row r="753" s="527" customFormat="1"/>
    <row r="754" s="527" customFormat="1"/>
    <row r="755" s="527" customFormat="1"/>
    <row r="756" s="527" customFormat="1"/>
    <row r="757" s="527" customFormat="1"/>
    <row r="758" s="527" customFormat="1"/>
    <row r="759" s="527" customFormat="1"/>
    <row r="760" s="527" customFormat="1"/>
    <row r="761" s="527" customFormat="1"/>
    <row r="762" s="527" customFormat="1"/>
    <row r="763" s="527" customFormat="1"/>
    <row r="764" s="527" customFormat="1"/>
    <row r="765" s="527" customFormat="1"/>
    <row r="766" s="527" customFormat="1"/>
    <row r="767" s="527" customFormat="1"/>
    <row r="768" s="527" customFormat="1"/>
    <row r="769" s="527" customFormat="1"/>
    <row r="770" s="527" customFormat="1"/>
    <row r="771" s="527" customFormat="1"/>
    <row r="772" s="527" customFormat="1"/>
    <row r="773" s="527" customFormat="1"/>
    <row r="774" s="527" customFormat="1"/>
    <row r="775" s="527" customFormat="1"/>
    <row r="776" s="527" customFormat="1"/>
    <row r="777" s="527" customFormat="1"/>
    <row r="778" s="527" customFormat="1"/>
    <row r="779" s="527" customFormat="1"/>
    <row r="780" s="527" customFormat="1"/>
    <row r="781" s="527" customFormat="1"/>
    <row r="782" s="527" customFormat="1"/>
    <row r="783" s="527" customFormat="1"/>
    <row r="784" s="527" customFormat="1"/>
    <row r="785" s="527" customFormat="1"/>
    <row r="786" s="527" customFormat="1"/>
    <row r="787" s="527" customFormat="1"/>
    <row r="788" s="527" customFormat="1"/>
    <row r="789" s="527" customFormat="1"/>
    <row r="790" s="527" customFormat="1"/>
    <row r="791" s="527" customFormat="1"/>
    <row r="792" s="527" customFormat="1"/>
    <row r="793" s="527" customFormat="1"/>
    <row r="794" s="527" customFormat="1"/>
    <row r="795" s="527" customFormat="1"/>
    <row r="796" s="527" customFormat="1"/>
    <row r="797" s="527" customFormat="1"/>
    <row r="798" s="527" customFormat="1"/>
    <row r="799" s="527" customFormat="1"/>
    <row r="800" s="527" customFormat="1"/>
    <row r="801" s="527" customFormat="1"/>
    <row r="802" s="527" customFormat="1"/>
    <row r="803" s="527" customFormat="1"/>
    <row r="804" s="527" customFormat="1"/>
    <row r="805" s="527" customFormat="1"/>
    <row r="806" s="527" customFormat="1"/>
    <row r="807" s="527" customFormat="1"/>
    <row r="808" s="527" customFormat="1"/>
    <row r="809" s="527" customFormat="1"/>
    <row r="810" s="527" customFormat="1"/>
    <row r="811" s="527" customFormat="1"/>
    <row r="812" s="527" customFormat="1"/>
    <row r="813" s="527" customFormat="1"/>
    <row r="814" s="527" customFormat="1"/>
    <row r="815" s="527" customFormat="1"/>
    <row r="816" s="527" customFormat="1"/>
    <row r="817" s="527" customFormat="1"/>
    <row r="818" s="527" customFormat="1"/>
    <row r="819" s="527" customFormat="1"/>
    <row r="820" s="527" customFormat="1"/>
    <row r="821" s="527" customFormat="1"/>
    <row r="822" s="527" customFormat="1"/>
    <row r="823" s="527" customFormat="1"/>
    <row r="824" s="527" customFormat="1"/>
    <row r="825" s="527" customFormat="1"/>
    <row r="826" s="527" customFormat="1"/>
    <row r="827" s="527" customFormat="1"/>
    <row r="828" s="527" customFormat="1"/>
    <row r="829" s="527" customFormat="1"/>
    <row r="830" s="527" customFormat="1"/>
    <row r="831" s="527" customFormat="1"/>
    <row r="832" s="527" customFormat="1"/>
    <row r="833" s="527" customFormat="1"/>
    <row r="834" s="527" customFormat="1"/>
    <row r="835" s="527" customFormat="1"/>
    <row r="836" s="527" customFormat="1"/>
    <row r="837" s="527" customFormat="1"/>
    <row r="838" s="527" customFormat="1"/>
    <row r="839" s="527" customFormat="1"/>
    <row r="840" s="527" customFormat="1"/>
    <row r="841" s="527" customFormat="1"/>
    <row r="842" s="527" customFormat="1"/>
    <row r="843" s="527" customFormat="1"/>
    <row r="844" s="527" customFormat="1"/>
    <row r="845" s="527" customFormat="1"/>
    <row r="846" s="527" customFormat="1"/>
    <row r="847" s="527" customFormat="1"/>
    <row r="848" s="527" customFormat="1"/>
    <row r="849" s="527" customFormat="1"/>
    <row r="850" s="527" customFormat="1"/>
    <row r="851" s="527" customFormat="1"/>
    <row r="852" s="527" customFormat="1"/>
    <row r="853" s="527" customFormat="1"/>
    <row r="854" s="527" customFormat="1"/>
    <row r="855" s="527" customFormat="1"/>
    <row r="856" s="527" customFormat="1"/>
    <row r="857" s="527" customFormat="1"/>
    <row r="858" s="527" customFormat="1"/>
    <row r="859" s="527" customFormat="1"/>
    <row r="860" s="527" customFormat="1"/>
    <row r="861" s="527" customFormat="1"/>
    <row r="862" s="527" customFormat="1"/>
    <row r="863" s="527" customFormat="1"/>
    <row r="864" s="527" customFormat="1"/>
    <row r="865" s="527" customFormat="1"/>
    <row r="866" s="527" customFormat="1"/>
    <row r="867" s="527" customFormat="1"/>
    <row r="868" s="527" customFormat="1"/>
    <row r="869" s="527" customFormat="1"/>
    <row r="870" s="527" customFormat="1"/>
    <row r="871" s="527" customFormat="1"/>
    <row r="872" s="527" customFormat="1"/>
    <row r="873" s="527" customFormat="1"/>
    <row r="874" s="527" customFormat="1"/>
    <row r="875" s="527" customFormat="1"/>
    <row r="876" s="527" customFormat="1"/>
    <row r="877" s="527" customFormat="1"/>
    <row r="878" s="527" customFormat="1"/>
    <row r="879" s="527" customFormat="1"/>
    <row r="880" s="527" customFormat="1"/>
    <row r="881" s="527" customFormat="1"/>
    <row r="882" s="527" customFormat="1"/>
    <row r="883" s="527" customFormat="1"/>
    <row r="884" s="527" customFormat="1"/>
    <row r="885" s="527" customFormat="1"/>
    <row r="886" s="527" customFormat="1"/>
    <row r="887" s="527" customFormat="1"/>
    <row r="888" s="527" customFormat="1"/>
    <row r="889" s="527" customFormat="1"/>
    <row r="890" s="527" customFormat="1"/>
    <row r="891" s="527" customFormat="1"/>
    <row r="892" s="527" customFormat="1"/>
    <row r="893" s="527" customFormat="1"/>
    <row r="894" s="527" customFormat="1"/>
    <row r="895" s="527" customFormat="1"/>
    <row r="896" s="527" customFormat="1"/>
    <row r="897" s="527" customFormat="1"/>
    <row r="898" s="527" customFormat="1"/>
    <row r="899" s="527" customFormat="1"/>
    <row r="900" s="527" customFormat="1"/>
    <row r="901" s="527" customFormat="1"/>
    <row r="902" s="527" customFormat="1"/>
    <row r="903" s="527" customFormat="1"/>
    <row r="904" s="527" customFormat="1"/>
    <row r="905" s="527" customFormat="1"/>
    <row r="906" s="527" customFormat="1"/>
    <row r="907" s="527" customFormat="1"/>
    <row r="908" s="527" customFormat="1"/>
    <row r="909" s="527" customFormat="1"/>
    <row r="910" s="527" customFormat="1"/>
    <row r="911" s="527" customFormat="1"/>
    <row r="912" s="527" customFormat="1"/>
    <row r="913" s="527" customFormat="1"/>
    <row r="914" s="527" customFormat="1"/>
    <row r="915" s="527" customFormat="1"/>
    <row r="916" s="527" customFormat="1"/>
    <row r="917" s="527" customFormat="1"/>
    <row r="918" s="527" customFormat="1"/>
    <row r="919" s="527" customFormat="1"/>
    <row r="920" s="527" customFormat="1"/>
    <row r="921" s="527" customFormat="1"/>
    <row r="922" s="527" customFormat="1"/>
    <row r="923" s="527" customFormat="1"/>
    <row r="924" s="527" customFormat="1"/>
    <row r="925" s="527" customFormat="1"/>
    <row r="926" s="527" customFormat="1"/>
    <row r="927" s="527" customFormat="1"/>
    <row r="928" s="527" customFormat="1"/>
    <row r="929" s="527" customFormat="1"/>
    <row r="930" s="527" customFormat="1"/>
    <row r="931" s="527" customFormat="1"/>
    <row r="932" s="527" customFormat="1"/>
    <row r="933" s="527" customFormat="1"/>
    <row r="934" s="527" customFormat="1"/>
    <row r="935" s="527" customFormat="1"/>
    <row r="936" s="527" customFormat="1"/>
    <row r="937" s="527" customFormat="1"/>
    <row r="938" s="527" customFormat="1"/>
    <row r="939" s="527" customFormat="1"/>
    <row r="940" s="527" customFormat="1"/>
    <row r="941" s="527" customFormat="1"/>
    <row r="942" s="527" customFormat="1"/>
    <row r="943" s="527" customFormat="1"/>
    <row r="944" s="527" customFormat="1"/>
    <row r="945" s="527" customFormat="1"/>
    <row r="946" s="527" customFormat="1"/>
    <row r="947" s="527" customFormat="1"/>
    <row r="948" s="527" customFormat="1"/>
    <row r="949" s="527" customFormat="1"/>
    <row r="950" s="527" customFormat="1"/>
    <row r="951" s="527" customFormat="1"/>
    <row r="952" s="527" customFormat="1"/>
    <row r="953" s="527" customFormat="1"/>
    <row r="954" s="527" customFormat="1"/>
    <row r="955" s="527" customFormat="1"/>
    <row r="956" s="527" customFormat="1"/>
    <row r="957" s="527" customFormat="1"/>
    <row r="958" s="527" customFormat="1"/>
    <row r="959" s="527" customFormat="1"/>
    <row r="960" s="527" customFormat="1"/>
    <row r="961" s="527" customFormat="1"/>
    <row r="962" s="527" customFormat="1"/>
    <row r="963" s="527" customFormat="1"/>
    <row r="964" s="527" customFormat="1"/>
    <row r="965" s="527" customFormat="1"/>
    <row r="966" s="527" customFormat="1"/>
    <row r="967" s="527" customFormat="1"/>
    <row r="968" s="527" customFormat="1"/>
    <row r="969" s="527" customFormat="1"/>
    <row r="970" s="527" customFormat="1"/>
    <row r="971" s="527" customFormat="1"/>
    <row r="972" s="527" customFormat="1"/>
    <row r="973" s="527" customFormat="1"/>
    <row r="974" s="527" customFormat="1"/>
    <row r="975" s="527" customFormat="1"/>
    <row r="976" s="527" customFormat="1"/>
    <row r="977" s="527" customFormat="1"/>
    <row r="978" s="527" customFormat="1"/>
    <row r="979" s="527" customFormat="1"/>
    <row r="980" s="527" customFormat="1"/>
    <row r="981" s="527" customFormat="1"/>
    <row r="982" s="527" customFormat="1"/>
    <row r="983" s="527" customFormat="1"/>
    <row r="984" s="527" customFormat="1"/>
    <row r="985" s="527" customFormat="1"/>
    <row r="986" s="527" customFormat="1"/>
    <row r="987" s="527" customFormat="1"/>
    <row r="988" s="527" customFormat="1"/>
    <row r="989" s="527" customFormat="1"/>
    <row r="990" s="527" customFormat="1"/>
    <row r="991" s="527" customFormat="1"/>
    <row r="992" s="527" customFormat="1"/>
    <row r="993" s="527" customFormat="1"/>
    <row r="994" s="527" customFormat="1"/>
    <row r="995" s="527" customFormat="1"/>
    <row r="996" s="527" customFormat="1"/>
    <row r="997" s="527" customFormat="1"/>
    <row r="998" s="527" customFormat="1"/>
    <row r="999" s="527" customFormat="1"/>
    <row r="1000" s="527" customFormat="1"/>
    <row r="1001" s="527" customFormat="1"/>
    <row r="1002" s="527" customFormat="1"/>
    <row r="1003" s="527" customFormat="1"/>
    <row r="1004" s="527" customFormat="1"/>
    <row r="1005" s="527" customFormat="1"/>
    <row r="1006" s="527" customFormat="1"/>
    <row r="1007" s="527" customFormat="1"/>
    <row r="1008" s="527" customFormat="1"/>
    <row r="1009" s="527" customFormat="1"/>
    <row r="1010" s="527" customFormat="1"/>
    <row r="1011" s="527" customFormat="1"/>
    <row r="1012" s="527" customFormat="1"/>
    <row r="1013" s="527" customFormat="1"/>
    <row r="1014" s="527" customFormat="1"/>
    <row r="1015" s="527" customFormat="1"/>
    <row r="1016" s="527" customFormat="1"/>
    <row r="1017" s="527" customFormat="1"/>
    <row r="1018" s="527" customFormat="1"/>
    <row r="1019" s="527" customFormat="1"/>
    <row r="1020" s="527" customFormat="1"/>
    <row r="1021" s="527" customFormat="1"/>
    <row r="1022" s="527" customFormat="1"/>
    <row r="1023" s="527" customFormat="1"/>
    <row r="1024" s="527" customFormat="1"/>
    <row r="1025" s="527" customFormat="1"/>
    <row r="1026" s="527" customFormat="1"/>
    <row r="1027" s="527" customFormat="1"/>
    <row r="1028" s="527" customFormat="1"/>
    <row r="1029" s="527" customFormat="1"/>
    <row r="1030" s="527" customFormat="1"/>
    <row r="1031" s="527" customFormat="1"/>
    <row r="1032" s="527" customFormat="1"/>
    <row r="1033" s="527" customFormat="1"/>
    <row r="1034" s="527" customFormat="1"/>
    <row r="1035" s="527" customFormat="1"/>
    <row r="1036" s="527" customFormat="1"/>
    <row r="1037" s="527" customFormat="1"/>
    <row r="1038" s="527" customFormat="1"/>
    <row r="1039" s="527" customFormat="1"/>
    <row r="1040" s="527" customFormat="1"/>
    <row r="1041" s="527" customFormat="1"/>
    <row r="1042" s="527" customFormat="1"/>
    <row r="1043" s="527" customFormat="1"/>
    <row r="1044" s="527" customFormat="1"/>
    <row r="1045" s="527" customFormat="1"/>
    <row r="1046" s="527" customFormat="1"/>
    <row r="1047" s="527" customFormat="1"/>
    <row r="1048" s="527" customFormat="1"/>
    <row r="1049" s="527" customFormat="1"/>
    <row r="1050" s="527" customFormat="1"/>
    <row r="1051" s="527" customFormat="1"/>
    <row r="1052" s="527" customFormat="1"/>
    <row r="1053" s="527" customFormat="1"/>
    <row r="1054" s="527" customFormat="1"/>
    <row r="1055" s="527" customFormat="1"/>
    <row r="1056" s="527" customFormat="1"/>
    <row r="1057" s="527" customFormat="1"/>
    <row r="1058" s="527" customFormat="1"/>
    <row r="1059" s="527" customFormat="1"/>
    <row r="1060" s="527" customFormat="1"/>
    <row r="1061" s="527" customFormat="1"/>
    <row r="1062" s="527" customFormat="1"/>
    <row r="1063" s="527" customFormat="1"/>
    <row r="1064" s="527" customFormat="1"/>
    <row r="1065" s="527" customFormat="1"/>
    <row r="1066" s="527" customFormat="1"/>
    <row r="1067" s="527" customFormat="1"/>
    <row r="1068" s="527" customFormat="1"/>
    <row r="1069" s="527" customFormat="1"/>
    <row r="1070" s="527" customFormat="1"/>
    <row r="1071" s="527" customFormat="1"/>
    <row r="1072" s="527" customFormat="1"/>
    <row r="1073" s="527" customFormat="1"/>
    <row r="1074" s="527" customFormat="1"/>
    <row r="1075" s="527" customFormat="1"/>
    <row r="1076" s="527" customFormat="1"/>
    <row r="1077" s="527" customFormat="1"/>
    <row r="1078" s="527" customFormat="1"/>
    <row r="1079" s="527" customFormat="1"/>
    <row r="1080" s="527" customFormat="1"/>
    <row r="1081" s="527" customFormat="1"/>
    <row r="1082" s="527" customFormat="1"/>
    <row r="1083" s="527" customFormat="1"/>
    <row r="1084" s="527" customFormat="1"/>
    <row r="1085" s="527" customFormat="1"/>
    <row r="1086" s="527" customFormat="1"/>
    <row r="1087" s="527" customFormat="1"/>
    <row r="1088" s="527" customFormat="1"/>
    <row r="1089" s="527" customFormat="1"/>
    <row r="1090" s="527" customFormat="1"/>
    <row r="1091" s="527" customFormat="1"/>
    <row r="1092" s="527" customFormat="1"/>
    <row r="1093" s="527" customFormat="1"/>
    <row r="1094" s="527" customFormat="1"/>
    <row r="1095" s="527" customFormat="1"/>
    <row r="1096" s="527" customFormat="1"/>
    <row r="1097" s="527" customFormat="1"/>
    <row r="1098" s="527" customFormat="1"/>
    <row r="1099" s="527" customFormat="1"/>
    <row r="1100" s="527" customFormat="1"/>
    <row r="1101" s="527" customFormat="1"/>
    <row r="1102" s="527" customFormat="1"/>
    <row r="1103" s="527" customFormat="1"/>
    <row r="1104" s="527" customFormat="1"/>
    <row r="1105" s="527" customFormat="1"/>
    <row r="1106" s="527" customFormat="1"/>
    <row r="1107" s="527" customFormat="1"/>
    <row r="1108" s="527" customFormat="1"/>
    <row r="1109" s="527" customFormat="1"/>
    <row r="1110" s="527" customFormat="1"/>
    <row r="1111" s="527" customFormat="1"/>
    <row r="1112" s="527" customFormat="1"/>
    <row r="1113" s="527" customFormat="1"/>
    <row r="1114" s="527" customFormat="1"/>
    <row r="1115" s="527" customFormat="1"/>
    <row r="1116" s="527" customFormat="1"/>
    <row r="1117" s="527" customFormat="1"/>
    <row r="1118" s="527" customFormat="1"/>
    <row r="1119" s="527" customFormat="1"/>
    <row r="1120" s="527" customFormat="1"/>
    <row r="1121" s="527" customFormat="1"/>
    <row r="1122" s="527" customFormat="1"/>
    <row r="1123" s="527" customFormat="1"/>
    <row r="1124" s="527" customFormat="1"/>
    <row r="1125" s="527" customFormat="1"/>
    <row r="1126" s="527" customFormat="1"/>
    <row r="1127" s="527" customFormat="1"/>
    <row r="1128" s="527" customFormat="1"/>
    <row r="1129" s="527" customFormat="1"/>
    <row r="1130" s="527" customFormat="1"/>
    <row r="1131" s="527" customFormat="1"/>
    <row r="1132" s="527" customFormat="1"/>
    <row r="1133" s="527" customFormat="1"/>
    <row r="1134" s="527" customFormat="1"/>
    <row r="1135" s="527" customFormat="1"/>
    <row r="1136" s="527" customFormat="1"/>
    <row r="1137" s="527" customFormat="1"/>
    <row r="1138" s="527" customFormat="1"/>
    <row r="1139" s="527" customFormat="1"/>
    <row r="1140" s="527" customFormat="1"/>
    <row r="1141" s="527" customFormat="1"/>
    <row r="1142" s="527" customFormat="1"/>
    <row r="1143" s="527" customFormat="1"/>
    <row r="1144" s="527" customFormat="1"/>
    <row r="1145" s="527" customFormat="1"/>
    <row r="1146" s="527" customFormat="1"/>
    <row r="1147" s="527" customFormat="1"/>
    <row r="1148" s="527" customFormat="1"/>
    <row r="1149" s="527" customFormat="1"/>
    <row r="1150" s="527" customFormat="1"/>
    <row r="1151" s="527" customFormat="1"/>
    <row r="1152" s="527" customFormat="1"/>
    <row r="1153" s="527" customFormat="1"/>
    <row r="1154" s="527" customFormat="1"/>
    <row r="1155" s="527" customFormat="1"/>
    <row r="1156" s="527" customFormat="1"/>
    <row r="1157" s="527" customFormat="1"/>
    <row r="1158" s="527" customFormat="1"/>
    <row r="1159" s="527" customFormat="1"/>
    <row r="1160" s="527" customFormat="1"/>
    <row r="1161" s="527" customFormat="1"/>
    <row r="1162" s="527" customFormat="1"/>
    <row r="1163" s="527" customFormat="1"/>
    <row r="1164" s="527" customFormat="1"/>
    <row r="1165" s="527" customFormat="1"/>
    <row r="1166" s="527" customFormat="1"/>
    <row r="1167" s="527" customFormat="1"/>
    <row r="1168" s="527" customFormat="1"/>
    <row r="1169" s="527" customFormat="1"/>
    <row r="1170" s="527" customFormat="1"/>
    <row r="1171" s="527" customFormat="1"/>
    <row r="1172" s="527" customFormat="1"/>
    <row r="1173" s="527" customFormat="1"/>
    <row r="1174" s="527" customFormat="1"/>
    <row r="1175" s="527" customFormat="1"/>
    <row r="1176" s="527" customFormat="1"/>
    <row r="1177" s="527" customFormat="1"/>
    <row r="1178" s="527" customFormat="1"/>
    <row r="1179" s="527" customFormat="1"/>
    <row r="1180" s="527" customFormat="1"/>
    <row r="1181" s="527" customFormat="1"/>
    <row r="1182" s="527" customFormat="1"/>
    <row r="1183" s="527" customFormat="1"/>
    <row r="1184" s="527" customFormat="1"/>
    <row r="1185" s="527" customFormat="1"/>
    <row r="1186" s="527" customFormat="1"/>
    <row r="1187" s="527" customFormat="1"/>
    <row r="1188" s="527" customFormat="1"/>
    <row r="1189" s="527" customFormat="1"/>
    <row r="1190" s="527" customFormat="1"/>
    <row r="1191" s="527" customFormat="1"/>
    <row r="1192" s="527" customFormat="1"/>
    <row r="1193" s="527" customFormat="1"/>
    <row r="1194" s="527" customFormat="1"/>
    <row r="1195" s="527" customFormat="1"/>
    <row r="1196" s="527" customFormat="1"/>
    <row r="1197" s="527" customFormat="1"/>
    <row r="1198" s="527" customFormat="1"/>
    <row r="1199" s="527" customFormat="1"/>
    <row r="1200" s="527" customFormat="1"/>
    <row r="1201" s="527" customFormat="1"/>
    <row r="1202" s="527" customFormat="1"/>
    <row r="1203" s="527" customFormat="1"/>
    <row r="1204" s="527" customFormat="1"/>
    <row r="1205" s="527" customFormat="1"/>
    <row r="1206" s="527" customFormat="1"/>
    <row r="1207" s="527" customFormat="1"/>
    <row r="1208" s="527" customFormat="1"/>
    <row r="1209" s="527" customFormat="1"/>
    <row r="1210" s="527" customFormat="1"/>
    <row r="1211" s="527" customFormat="1"/>
    <row r="1212" s="527" customFormat="1"/>
    <row r="1213" s="527" customFormat="1"/>
    <row r="1214" s="527" customFormat="1"/>
    <row r="1215" s="527" customFormat="1"/>
    <row r="1216" s="527" customFormat="1"/>
    <row r="1217" s="527" customFormat="1"/>
    <row r="1218" s="527" customFormat="1"/>
    <row r="1219" s="527" customFormat="1"/>
    <row r="1220" s="527" customFormat="1"/>
    <row r="1221" s="527" customFormat="1"/>
    <row r="1222" s="527" customFormat="1"/>
    <row r="1223" s="527" customFormat="1"/>
    <row r="1224" s="527" customFormat="1"/>
    <row r="1225" s="527" customFormat="1"/>
    <row r="1226" s="527" customFormat="1"/>
    <row r="1227" s="527" customFormat="1"/>
    <row r="1228" s="527" customFormat="1"/>
    <row r="1229" s="527" customFormat="1"/>
    <row r="1230" s="527" customFormat="1"/>
    <row r="1231" s="527" customFormat="1"/>
    <row r="1232" s="527" customFormat="1"/>
    <row r="1233" s="527" customFormat="1"/>
    <row r="1234" s="527" customFormat="1"/>
    <row r="1235" s="527" customFormat="1"/>
    <row r="1236" s="527" customFormat="1"/>
    <row r="1237" s="527" customFormat="1"/>
    <row r="1238" s="527" customFormat="1"/>
    <row r="1239" s="527" customFormat="1"/>
    <row r="1240" s="527" customFormat="1"/>
    <row r="1241" s="527" customFormat="1"/>
    <row r="1242" s="527" customFormat="1"/>
    <row r="1243" s="527" customFormat="1"/>
    <row r="1244" s="527" customFormat="1"/>
    <row r="1245" s="527" customFormat="1"/>
    <row r="1246" s="527" customFormat="1"/>
    <row r="1247" s="527" customFormat="1"/>
    <row r="1248" s="527" customFormat="1"/>
    <row r="1249" s="527" customFormat="1"/>
    <row r="1250" s="527" customFormat="1"/>
    <row r="1251" s="527" customFormat="1"/>
    <row r="1252" s="527" customFormat="1"/>
    <row r="1253" s="527" customFormat="1"/>
    <row r="1254" s="527" customFormat="1"/>
    <row r="1255" s="527" customFormat="1"/>
    <row r="1256" s="527" customFormat="1"/>
    <row r="1257" s="527" customFormat="1"/>
    <row r="1258" s="527" customFormat="1"/>
    <row r="1259" s="527" customFormat="1"/>
    <row r="1260" s="527" customFormat="1"/>
    <row r="1261" s="527" customFormat="1"/>
    <row r="1262" s="527" customFormat="1"/>
    <row r="1263" s="527" customFormat="1"/>
    <row r="1264" s="527" customFormat="1"/>
    <row r="1265" s="527" customFormat="1"/>
    <row r="1266" s="527" customFormat="1"/>
    <row r="1267" s="527" customFormat="1"/>
    <row r="1268" s="527" customFormat="1"/>
    <row r="1269" s="527" customFormat="1"/>
    <row r="1270" s="527" customFormat="1"/>
    <row r="1271" s="527" customFormat="1"/>
    <row r="1272" s="527" customFormat="1"/>
    <row r="1273" s="527" customFormat="1"/>
    <row r="1274" s="527" customFormat="1"/>
    <row r="1275" s="527" customFormat="1"/>
    <row r="1276" s="527" customFormat="1"/>
    <row r="1277" s="527" customFormat="1"/>
    <row r="1278" s="527" customFormat="1"/>
    <row r="1279" s="527" customFormat="1"/>
    <row r="1280" s="527" customFormat="1"/>
    <row r="1281" s="527" customFormat="1"/>
    <row r="1282" s="527" customFormat="1"/>
    <row r="1283" s="527" customFormat="1"/>
    <row r="1284" s="527" customFormat="1"/>
    <row r="1285" s="527" customFormat="1"/>
    <row r="1286" s="527" customFormat="1"/>
    <row r="1287" s="527" customFormat="1"/>
    <row r="1288" s="527" customFormat="1"/>
    <row r="1289" s="527" customFormat="1"/>
    <row r="1290" s="527" customFormat="1"/>
    <row r="1291" s="527" customFormat="1"/>
    <row r="1292" s="527" customFormat="1"/>
    <row r="1293" s="527" customFormat="1"/>
    <row r="1294" s="527" customFormat="1"/>
    <row r="1295" s="527" customFormat="1"/>
    <row r="1296" s="527" customFormat="1"/>
    <row r="1297" s="527" customFormat="1"/>
    <row r="1298" s="527" customFormat="1"/>
    <row r="1299" s="527" customFormat="1"/>
    <row r="1300" s="527" customFormat="1"/>
    <row r="1301" s="527" customFormat="1"/>
    <row r="1302" s="527" customFormat="1"/>
    <row r="1303" s="527" customFormat="1"/>
    <row r="1304" s="527" customFormat="1"/>
    <row r="1305" s="527" customFormat="1"/>
    <row r="1306" s="527" customFormat="1"/>
    <row r="1307" s="527" customFormat="1"/>
    <row r="1308" s="527" customFormat="1"/>
    <row r="1309" s="527" customFormat="1"/>
    <row r="1310" s="527" customFormat="1"/>
    <row r="1311" s="527" customFormat="1"/>
    <row r="1312" s="527" customFormat="1"/>
    <row r="1313" s="527" customFormat="1"/>
    <row r="1314" s="527" customFormat="1"/>
    <row r="1315" s="527" customFormat="1"/>
    <row r="1316" s="527" customFormat="1"/>
    <row r="1317" s="527" customFormat="1"/>
    <row r="1318" s="527" customFormat="1"/>
    <row r="1319" s="527" customFormat="1"/>
    <row r="1320" s="527" customFormat="1"/>
    <row r="1321" s="527" customFormat="1"/>
    <row r="1322" s="527" customFormat="1"/>
    <row r="1323" s="527" customFormat="1"/>
    <row r="1324" s="527" customFormat="1"/>
    <row r="1325" s="527" customFormat="1"/>
    <row r="1326" s="527" customFormat="1"/>
    <row r="1327" s="527" customFormat="1"/>
    <row r="1328" s="527" customFormat="1"/>
    <row r="1329" s="527" customFormat="1"/>
    <row r="1330" s="527" customFormat="1"/>
    <row r="1331" s="527" customFormat="1"/>
    <row r="1332" s="527" customFormat="1"/>
    <row r="1333" s="527" customFormat="1"/>
    <row r="1334" s="527" customFormat="1"/>
    <row r="1335" s="527" customFormat="1"/>
    <row r="1336" s="527" customFormat="1"/>
    <row r="1337" s="527" customFormat="1"/>
    <row r="1338" s="527" customFormat="1"/>
    <row r="1339" s="527" customFormat="1"/>
    <row r="1340" s="527" customFormat="1"/>
    <row r="1341" s="527" customFormat="1"/>
    <row r="1342" s="527" customFormat="1"/>
    <row r="1343" s="527" customFormat="1"/>
    <row r="1344" s="527" customFormat="1"/>
    <row r="1345" s="527" customFormat="1"/>
    <row r="1346" s="527" customFormat="1"/>
    <row r="1347" s="527" customFormat="1"/>
    <row r="1348" s="527" customFormat="1"/>
    <row r="1349" s="527" customFormat="1"/>
    <row r="1350" s="527" customFormat="1"/>
    <row r="1351" s="527" customFormat="1"/>
    <row r="1352" s="527" customFormat="1"/>
    <row r="1353" s="527" customFormat="1"/>
    <row r="1354" s="527" customFormat="1"/>
    <row r="1355" s="527" customFormat="1"/>
    <row r="1356" s="527" customFormat="1"/>
    <row r="1357" s="527" customFormat="1"/>
    <row r="1358" s="527" customFormat="1"/>
  </sheetData>
  <sheetProtection sheet="1" objects="1" scenarios="1" selectLockedCells="1" selectUnlockedCells="1"/>
  <pageMargins left="0.70866141732283472" right="0.70866141732283472" top="0.74803149606299213" bottom="0.74803149606299213" header="0.31496062992125984" footer="0.31496062992125984"/>
  <pageSetup scale="6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W100"/>
  <sheetViews>
    <sheetView zoomScale="80" zoomScaleNormal="80" workbookViewId="0">
      <selection activeCell="E1" sqref="E1"/>
    </sheetView>
  </sheetViews>
  <sheetFormatPr defaultColWidth="11.42578125" defaultRowHeight="12.6"/>
  <cols>
    <col min="1" max="1" width="6.5703125" customWidth="1"/>
    <col min="2" max="2" width="23.140625" customWidth="1"/>
    <col min="3" max="3" width="48.7109375" customWidth="1"/>
    <col min="4" max="5" width="36.42578125" style="30" customWidth="1"/>
    <col min="6" max="7" width="39.140625" style="30" customWidth="1"/>
    <col min="8" max="9" width="16.42578125" style="1" customWidth="1"/>
    <col min="10" max="49" width="11.42578125" style="1"/>
  </cols>
  <sheetData>
    <row r="1" spans="1:7">
      <c r="A1" s="1"/>
      <c r="B1" s="1"/>
      <c r="C1" s="1"/>
      <c r="D1" s="90"/>
      <c r="E1" s="90"/>
      <c r="F1" s="90"/>
      <c r="G1" s="90"/>
    </row>
    <row r="2" spans="1:7">
      <c r="A2" s="1"/>
      <c r="B2" s="1"/>
      <c r="C2" s="1"/>
      <c r="D2" s="90"/>
      <c r="E2" s="90"/>
      <c r="F2" s="90"/>
      <c r="G2" s="90"/>
    </row>
    <row r="3" spans="1:7">
      <c r="A3" s="1"/>
      <c r="B3" s="1"/>
      <c r="C3" s="1"/>
      <c r="D3" s="90"/>
      <c r="E3" s="90"/>
      <c r="F3" s="90"/>
      <c r="G3" s="90"/>
    </row>
    <row r="4" spans="1:7" ht="221.25" customHeight="1">
      <c r="A4" s="1"/>
      <c r="B4" s="1"/>
      <c r="C4" s="1"/>
      <c r="D4" s="90"/>
      <c r="E4" s="90"/>
      <c r="F4" s="90"/>
      <c r="G4" s="90"/>
    </row>
    <row r="5" spans="1:7">
      <c r="A5" s="1"/>
      <c r="B5" s="1"/>
      <c r="C5" s="1"/>
      <c r="D5" s="90"/>
      <c r="E5" s="90"/>
      <c r="F5" s="90"/>
      <c r="G5" s="90"/>
    </row>
    <row r="6" spans="1:7">
      <c r="A6" s="1"/>
      <c r="B6" s="1"/>
      <c r="C6" s="1"/>
      <c r="D6" s="90"/>
      <c r="E6" s="90"/>
      <c r="F6" s="90"/>
      <c r="G6" s="90"/>
    </row>
    <row r="7" spans="1:7">
      <c r="A7" s="1"/>
      <c r="B7" s="1"/>
      <c r="C7" s="1"/>
      <c r="D7" s="90"/>
      <c r="E7" s="90"/>
      <c r="F7" s="90"/>
      <c r="G7" s="90"/>
    </row>
    <row r="8" spans="1:7">
      <c r="A8" s="1"/>
      <c r="B8" s="1"/>
      <c r="C8" s="1"/>
      <c r="D8" s="90"/>
      <c r="E8" s="90"/>
      <c r="F8" s="90"/>
      <c r="G8" s="90"/>
    </row>
    <row r="9" spans="1:7" ht="45.75" customHeight="1">
      <c r="A9" s="1"/>
      <c r="B9" s="1"/>
      <c r="C9" s="1"/>
      <c r="D9" s="90"/>
      <c r="E9" s="90"/>
      <c r="F9" s="90"/>
      <c r="G9" s="90"/>
    </row>
    <row r="10" spans="1:7" ht="45.75" customHeight="1">
      <c r="A10" s="1"/>
      <c r="B10" s="1"/>
      <c r="C10" s="1"/>
      <c r="D10" s="90"/>
      <c r="E10" s="90"/>
      <c r="F10" s="90"/>
      <c r="G10" s="90"/>
    </row>
    <row r="11" spans="1:7" ht="45.75" customHeight="1">
      <c r="A11" s="1"/>
      <c r="B11" s="1"/>
      <c r="C11" s="1"/>
      <c r="D11" s="90"/>
      <c r="E11" s="90"/>
      <c r="F11" s="90"/>
      <c r="G11" s="90"/>
    </row>
    <row r="12" spans="1:7" ht="45.75" customHeight="1">
      <c r="A12" s="1"/>
      <c r="B12" s="1"/>
      <c r="C12" s="1"/>
      <c r="D12" s="90"/>
      <c r="E12" s="90"/>
      <c r="F12" s="90"/>
      <c r="G12" s="90"/>
    </row>
    <row r="13" spans="1:7" ht="45.75" customHeight="1">
      <c r="A13" s="1"/>
      <c r="B13" s="1"/>
      <c r="C13" s="1"/>
      <c r="D13" s="90"/>
      <c r="E13" s="90"/>
      <c r="F13" s="90"/>
      <c r="G13" s="90"/>
    </row>
    <row r="14" spans="1:7" ht="45.75" customHeight="1">
      <c r="A14" s="1"/>
      <c r="B14" s="1"/>
      <c r="C14" s="1"/>
      <c r="D14" s="90"/>
      <c r="E14" s="90"/>
      <c r="F14" s="90"/>
      <c r="G14" s="90"/>
    </row>
    <row r="15" spans="1:7" ht="45.75" customHeight="1">
      <c r="A15" s="1"/>
      <c r="B15" s="1"/>
      <c r="C15" s="1"/>
      <c r="D15" s="90"/>
      <c r="E15" s="90"/>
      <c r="F15" s="90"/>
      <c r="G15" s="90"/>
    </row>
    <row r="16" spans="1:7" ht="45.75" customHeight="1">
      <c r="A16" s="1"/>
      <c r="B16" s="1"/>
      <c r="C16" s="1"/>
      <c r="D16" s="90"/>
      <c r="E16" s="90"/>
      <c r="F16" s="90"/>
      <c r="G16" s="90"/>
    </row>
    <row r="17" spans="1:49" ht="45.75" customHeight="1">
      <c r="A17" s="1"/>
      <c r="B17" s="1"/>
      <c r="C17" s="1"/>
      <c r="D17" s="90"/>
      <c r="E17" s="90"/>
      <c r="F17" s="90"/>
      <c r="G17" s="90"/>
    </row>
    <row r="18" spans="1:49" ht="45.75" customHeight="1">
      <c r="A18" s="1"/>
      <c r="B18" s="1"/>
      <c r="C18" s="1"/>
      <c r="D18" s="90"/>
      <c r="E18" s="90"/>
      <c r="F18" s="90"/>
      <c r="G18" s="90"/>
    </row>
    <row r="19" spans="1:49" ht="45.75" customHeight="1">
      <c r="A19" s="1"/>
      <c r="B19" s="1"/>
      <c r="C19" s="1"/>
      <c r="D19" s="90"/>
      <c r="E19" s="90"/>
      <c r="F19" s="90"/>
      <c r="G19" s="90"/>
    </row>
    <row r="20" spans="1:49" ht="45.75" customHeight="1">
      <c r="A20" s="1"/>
      <c r="B20" s="1"/>
      <c r="C20" s="1"/>
      <c r="D20" s="90"/>
      <c r="E20" s="90"/>
      <c r="F20" s="90"/>
      <c r="G20" s="90"/>
    </row>
    <row r="21" spans="1:49" ht="45.75" customHeight="1">
      <c r="A21" s="1"/>
      <c r="B21" s="1"/>
      <c r="C21" s="1"/>
      <c r="D21" s="90"/>
      <c r="E21" s="90"/>
      <c r="F21" s="90"/>
      <c r="G21" s="90"/>
    </row>
    <row r="22" spans="1:49" ht="45.75" customHeight="1">
      <c r="A22" s="1"/>
      <c r="B22" s="1"/>
      <c r="C22" s="1"/>
      <c r="D22" s="90"/>
      <c r="E22" s="90"/>
      <c r="F22" s="90"/>
      <c r="G22" s="90"/>
    </row>
    <row r="23" spans="1:49" ht="45.75" customHeight="1">
      <c r="A23" s="1"/>
      <c r="B23" s="1"/>
      <c r="C23" s="1"/>
      <c r="D23" s="90"/>
      <c r="E23" s="90"/>
      <c r="F23" s="90"/>
      <c r="G23" s="90"/>
    </row>
    <row r="24" spans="1:49" ht="41.25" customHeight="1" thickBot="1">
      <c r="A24" s="1"/>
      <c r="B24" s="1"/>
      <c r="C24" s="1"/>
      <c r="D24" s="90"/>
      <c r="E24" s="90"/>
      <c r="F24" s="90"/>
      <c r="G24" s="90"/>
    </row>
    <row r="25" spans="1:49" s="626" customFormat="1" ht="30.75" customHeight="1" thickBot="1">
      <c r="A25" s="625"/>
      <c r="B25" s="625"/>
      <c r="C25" s="625"/>
      <c r="D25" s="811" t="s">
        <v>489</v>
      </c>
      <c r="E25" s="812"/>
      <c r="F25" s="812"/>
      <c r="G25" s="813"/>
      <c r="H25" s="625"/>
      <c r="I25" s="625"/>
      <c r="J25" s="625"/>
      <c r="K25" s="625"/>
      <c r="L25" s="625"/>
      <c r="M25" s="625"/>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5"/>
      <c r="AO25" s="625"/>
      <c r="AP25" s="625"/>
      <c r="AQ25" s="625"/>
      <c r="AR25" s="625"/>
      <c r="AS25" s="625"/>
      <c r="AT25" s="625"/>
      <c r="AU25" s="625"/>
      <c r="AV25" s="625"/>
      <c r="AW25" s="625"/>
    </row>
    <row r="26" spans="1:49" s="626" customFormat="1" ht="30.75" customHeight="1" thickBot="1">
      <c r="A26" s="625"/>
      <c r="B26" s="625"/>
      <c r="C26" s="625"/>
      <c r="D26" s="627">
        <v>1</v>
      </c>
      <c r="E26" s="627">
        <v>2</v>
      </c>
      <c r="F26" s="627">
        <v>3</v>
      </c>
      <c r="G26" s="627">
        <v>4</v>
      </c>
      <c r="H26" s="628"/>
      <c r="I26" s="625"/>
      <c r="J26" s="625"/>
      <c r="K26" s="625"/>
      <c r="L26" s="625"/>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625"/>
      <c r="AM26" s="625"/>
      <c r="AN26" s="625"/>
      <c r="AO26" s="625"/>
      <c r="AP26" s="625"/>
      <c r="AQ26" s="625"/>
      <c r="AR26" s="625"/>
      <c r="AS26" s="625"/>
      <c r="AT26" s="625"/>
      <c r="AU26" s="625"/>
      <c r="AV26" s="625"/>
      <c r="AW26" s="625"/>
    </row>
    <row r="27" spans="1:49" s="626" customFormat="1" ht="31.5" customHeight="1">
      <c r="A27" s="810" t="s">
        <v>490</v>
      </c>
      <c r="B27" s="814" t="s">
        <v>22</v>
      </c>
      <c r="C27" s="835" t="s">
        <v>37</v>
      </c>
      <c r="D27" s="693" t="s">
        <v>32</v>
      </c>
      <c r="E27" s="694" t="s">
        <v>32</v>
      </c>
      <c r="F27" s="693" t="s">
        <v>32</v>
      </c>
      <c r="G27" s="695" t="s">
        <v>36</v>
      </c>
      <c r="H27" s="625"/>
      <c r="I27" s="62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5"/>
      <c r="AO27" s="625"/>
      <c r="AP27" s="625"/>
      <c r="AQ27" s="625"/>
      <c r="AR27" s="625"/>
      <c r="AS27" s="625"/>
      <c r="AT27" s="625"/>
      <c r="AU27" s="625"/>
      <c r="AV27" s="625"/>
      <c r="AW27" s="625"/>
    </row>
    <row r="28" spans="1:49" s="626" customFormat="1" ht="31.5" customHeight="1">
      <c r="A28" s="810"/>
      <c r="B28" s="815"/>
      <c r="C28" s="688" t="s">
        <v>43</v>
      </c>
      <c r="D28" s="696" t="s">
        <v>491</v>
      </c>
      <c r="E28" s="697" t="s">
        <v>491</v>
      </c>
      <c r="F28" s="696" t="s">
        <v>492</v>
      </c>
      <c r="G28" s="698" t="s">
        <v>493</v>
      </c>
      <c r="H28" s="625"/>
      <c r="I28" s="625"/>
      <c r="J28" s="625"/>
      <c r="K28" s="625"/>
      <c r="L28" s="625"/>
      <c r="M28" s="625"/>
      <c r="N28" s="625"/>
      <c r="O28" s="625"/>
      <c r="P28" s="625"/>
      <c r="Q28" s="625"/>
      <c r="R28" s="625"/>
      <c r="S28" s="625"/>
      <c r="T28" s="625"/>
      <c r="U28" s="625"/>
      <c r="V28" s="625"/>
      <c r="W28" s="625"/>
      <c r="X28" s="625"/>
      <c r="Y28" s="625"/>
      <c r="Z28" s="625"/>
      <c r="AA28" s="625"/>
      <c r="AB28" s="625"/>
      <c r="AC28" s="625"/>
      <c r="AD28" s="625"/>
      <c r="AE28" s="625"/>
      <c r="AF28" s="625"/>
      <c r="AG28" s="625"/>
      <c r="AH28" s="625"/>
      <c r="AI28" s="625"/>
      <c r="AJ28" s="625"/>
      <c r="AK28" s="625"/>
      <c r="AL28" s="625"/>
      <c r="AM28" s="625"/>
      <c r="AN28" s="625"/>
      <c r="AO28" s="625"/>
      <c r="AP28" s="625"/>
      <c r="AQ28" s="625"/>
      <c r="AR28" s="625"/>
      <c r="AS28" s="625"/>
      <c r="AT28" s="625"/>
      <c r="AU28" s="625"/>
      <c r="AV28" s="625"/>
      <c r="AW28" s="625"/>
    </row>
    <row r="29" spans="1:49" s="626" customFormat="1" ht="31.5" customHeight="1" thickBot="1">
      <c r="A29" s="810"/>
      <c r="B29" s="816"/>
      <c r="C29" s="688" t="s">
        <v>448</v>
      </c>
      <c r="D29" s="690" t="s">
        <v>432</v>
      </c>
      <c r="E29" s="690" t="s">
        <v>432</v>
      </c>
      <c r="F29" s="699" t="s">
        <v>433</v>
      </c>
      <c r="G29" s="700" t="s">
        <v>434</v>
      </c>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5"/>
      <c r="AU29" s="625"/>
      <c r="AV29" s="625"/>
      <c r="AW29" s="625"/>
    </row>
    <row r="30" spans="1:49" s="626" customFormat="1" ht="31.5" customHeight="1">
      <c r="A30" s="810"/>
      <c r="B30" s="817" t="s">
        <v>23</v>
      </c>
      <c r="C30" s="629" t="s">
        <v>37</v>
      </c>
      <c r="D30" s="701" t="s">
        <v>33</v>
      </c>
      <c r="E30" s="693" t="s">
        <v>33</v>
      </c>
      <c r="F30" s="693" t="s">
        <v>34</v>
      </c>
      <c r="G30" s="695" t="s">
        <v>36</v>
      </c>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5"/>
      <c r="AN30" s="625"/>
      <c r="AO30" s="625"/>
      <c r="AP30" s="625"/>
      <c r="AQ30" s="625"/>
      <c r="AR30" s="625"/>
      <c r="AS30" s="625"/>
      <c r="AT30" s="625"/>
      <c r="AU30" s="625"/>
      <c r="AV30" s="625"/>
      <c r="AW30" s="625"/>
    </row>
    <row r="31" spans="1:49" s="626" customFormat="1" ht="31.5" customHeight="1">
      <c r="A31" s="810"/>
      <c r="B31" s="818"/>
      <c r="C31" s="630" t="s">
        <v>43</v>
      </c>
      <c r="D31" s="711" t="s">
        <v>491</v>
      </c>
      <c r="E31" s="696" t="s">
        <v>491</v>
      </c>
      <c r="F31" s="696" t="s">
        <v>40</v>
      </c>
      <c r="G31" s="698" t="s">
        <v>40</v>
      </c>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5"/>
      <c r="AN31" s="625"/>
      <c r="AO31" s="625"/>
      <c r="AP31" s="625"/>
      <c r="AQ31" s="625"/>
      <c r="AR31" s="625"/>
      <c r="AS31" s="625"/>
      <c r="AT31" s="625"/>
      <c r="AU31" s="625"/>
      <c r="AV31" s="625"/>
      <c r="AW31" s="625"/>
    </row>
    <row r="32" spans="1:49" s="626" customFormat="1" ht="31.5" customHeight="1" thickBot="1">
      <c r="A32" s="810"/>
      <c r="B32" s="819"/>
      <c r="C32" s="688" t="s">
        <v>448</v>
      </c>
      <c r="D32" s="689" t="s">
        <v>435</v>
      </c>
      <c r="E32" s="690" t="s">
        <v>435</v>
      </c>
      <c r="F32" s="699" t="s">
        <v>436</v>
      </c>
      <c r="G32" s="700" t="s">
        <v>437</v>
      </c>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5"/>
      <c r="AN32" s="625"/>
      <c r="AO32" s="625"/>
      <c r="AP32" s="625"/>
      <c r="AQ32" s="625"/>
      <c r="AR32" s="625"/>
      <c r="AS32" s="625"/>
      <c r="AT32" s="625"/>
      <c r="AU32" s="625"/>
      <c r="AV32" s="625"/>
      <c r="AW32" s="625"/>
    </row>
    <row r="33" spans="1:49" s="626" customFormat="1" ht="31.5" customHeight="1">
      <c r="A33" s="810"/>
      <c r="B33" s="820" t="s">
        <v>24</v>
      </c>
      <c r="C33" s="836" t="s">
        <v>37</v>
      </c>
      <c r="D33" s="693" t="s">
        <v>494</v>
      </c>
      <c r="E33" s="701" t="s">
        <v>494</v>
      </c>
      <c r="F33" s="693" t="s">
        <v>36</v>
      </c>
      <c r="G33" s="695" t="s">
        <v>36</v>
      </c>
      <c r="H33" s="625"/>
      <c r="I33" s="625"/>
      <c r="J33" s="625"/>
      <c r="K33" s="625"/>
      <c r="L33" s="625"/>
      <c r="M33" s="625"/>
      <c r="N33" s="625"/>
      <c r="O33" s="625"/>
      <c r="P33" s="625"/>
      <c r="Q33" s="625"/>
      <c r="R33" s="625"/>
      <c r="S33" s="625"/>
      <c r="T33" s="625"/>
      <c r="U33" s="625"/>
      <c r="V33" s="625"/>
      <c r="W33" s="625"/>
      <c r="X33" s="625"/>
      <c r="Y33" s="625"/>
      <c r="Z33" s="625"/>
      <c r="AA33" s="625"/>
      <c r="AB33" s="625"/>
      <c r="AC33" s="625"/>
      <c r="AD33" s="625"/>
      <c r="AE33" s="625"/>
      <c r="AF33" s="625"/>
      <c r="AG33" s="625"/>
      <c r="AH33" s="625"/>
      <c r="AI33" s="625"/>
      <c r="AJ33" s="625"/>
      <c r="AK33" s="625"/>
      <c r="AL33" s="625"/>
      <c r="AM33" s="625"/>
      <c r="AN33" s="625"/>
      <c r="AO33" s="625"/>
      <c r="AP33" s="625"/>
      <c r="AQ33" s="625"/>
      <c r="AR33" s="625"/>
      <c r="AS33" s="625"/>
      <c r="AT33" s="625"/>
      <c r="AU33" s="625"/>
      <c r="AV33" s="625"/>
      <c r="AW33" s="625"/>
    </row>
    <row r="34" spans="1:49" s="626" customFormat="1" ht="31.5" customHeight="1">
      <c r="A34" s="810"/>
      <c r="B34" s="821"/>
      <c r="C34" s="837" t="s">
        <v>43</v>
      </c>
      <c r="D34" s="696" t="s">
        <v>495</v>
      </c>
      <c r="E34" s="697" t="s">
        <v>495</v>
      </c>
      <c r="F34" s="696" t="s">
        <v>496</v>
      </c>
      <c r="G34" s="698" t="s">
        <v>496</v>
      </c>
      <c r="H34" s="625"/>
      <c r="I34" s="625"/>
      <c r="J34" s="625"/>
      <c r="K34" s="625"/>
      <c r="L34" s="625"/>
      <c r="M34" s="625"/>
      <c r="N34" s="625"/>
      <c r="O34" s="625"/>
      <c r="P34" s="625"/>
      <c r="Q34" s="625"/>
      <c r="R34" s="625"/>
      <c r="S34" s="625"/>
      <c r="T34" s="625"/>
      <c r="U34" s="625"/>
      <c r="V34" s="625"/>
      <c r="W34" s="625"/>
      <c r="X34" s="625"/>
      <c r="Y34" s="625"/>
      <c r="Z34" s="625"/>
      <c r="AA34" s="625"/>
      <c r="AB34" s="625"/>
      <c r="AC34" s="625"/>
      <c r="AD34" s="625"/>
      <c r="AE34" s="625"/>
      <c r="AF34" s="625"/>
      <c r="AG34" s="625"/>
      <c r="AH34" s="625"/>
      <c r="AI34" s="625"/>
      <c r="AJ34" s="625"/>
      <c r="AK34" s="625"/>
      <c r="AL34" s="625"/>
      <c r="AM34" s="625"/>
      <c r="AN34" s="625"/>
      <c r="AO34" s="625"/>
      <c r="AP34" s="625"/>
      <c r="AQ34" s="625"/>
      <c r="AR34" s="625"/>
      <c r="AS34" s="625"/>
      <c r="AT34" s="625"/>
      <c r="AU34" s="625"/>
      <c r="AV34" s="625"/>
      <c r="AW34" s="625"/>
    </row>
    <row r="35" spans="1:49" s="626" customFormat="1" ht="31.5" customHeight="1" thickBot="1">
      <c r="A35" s="810"/>
      <c r="B35" s="822"/>
      <c r="C35" s="688" t="s">
        <v>448</v>
      </c>
      <c r="D35" s="690" t="s">
        <v>438</v>
      </c>
      <c r="E35" s="689" t="s">
        <v>439</v>
      </c>
      <c r="F35" s="690" t="s">
        <v>439</v>
      </c>
      <c r="G35" s="700" t="s">
        <v>440</v>
      </c>
      <c r="H35" s="625"/>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c r="AK35" s="625"/>
      <c r="AL35" s="625"/>
      <c r="AM35" s="625"/>
      <c r="AN35" s="625"/>
      <c r="AO35" s="625"/>
      <c r="AP35" s="625"/>
      <c r="AQ35" s="625"/>
      <c r="AR35" s="625"/>
      <c r="AS35" s="625"/>
      <c r="AT35" s="625"/>
      <c r="AU35" s="625"/>
      <c r="AV35" s="625"/>
      <c r="AW35" s="625"/>
    </row>
    <row r="36" spans="1:49" s="626" customFormat="1" ht="31.5" customHeight="1">
      <c r="A36" s="810"/>
      <c r="B36" s="823" t="s">
        <v>25</v>
      </c>
      <c r="C36" s="836" t="s">
        <v>37</v>
      </c>
      <c r="D36" s="693" t="s">
        <v>34</v>
      </c>
      <c r="E36" s="694" t="s">
        <v>35</v>
      </c>
      <c r="F36" s="693" t="s">
        <v>36</v>
      </c>
      <c r="G36" s="695" t="s">
        <v>36</v>
      </c>
      <c r="H36" s="625"/>
      <c r="I36" s="625"/>
      <c r="J36" s="625"/>
      <c r="K36" s="625"/>
      <c r="L36" s="625"/>
      <c r="M36" s="625"/>
      <c r="N36" s="625"/>
      <c r="O36" s="625"/>
      <c r="P36" s="625"/>
      <c r="Q36" s="625"/>
      <c r="R36" s="625"/>
      <c r="S36" s="625"/>
      <c r="T36" s="625"/>
      <c r="U36" s="625"/>
      <c r="V36" s="625"/>
      <c r="W36" s="625"/>
      <c r="X36" s="625"/>
      <c r="Y36" s="625"/>
      <c r="Z36" s="625"/>
      <c r="AA36" s="625"/>
      <c r="AB36" s="625"/>
      <c r="AC36" s="625"/>
      <c r="AD36" s="625"/>
      <c r="AE36" s="625"/>
      <c r="AF36" s="625"/>
      <c r="AG36" s="625"/>
      <c r="AH36" s="625"/>
      <c r="AI36" s="625"/>
      <c r="AJ36" s="625"/>
      <c r="AK36" s="625"/>
      <c r="AL36" s="625"/>
      <c r="AM36" s="625"/>
      <c r="AN36" s="625"/>
      <c r="AO36" s="625"/>
      <c r="AP36" s="625"/>
      <c r="AQ36" s="625"/>
      <c r="AR36" s="625"/>
      <c r="AS36" s="625"/>
      <c r="AT36" s="625"/>
      <c r="AU36" s="625"/>
      <c r="AV36" s="625"/>
      <c r="AW36" s="625"/>
    </row>
    <row r="37" spans="1:49" s="626" customFormat="1" ht="31.5" customHeight="1">
      <c r="A37" s="810"/>
      <c r="B37" s="824"/>
      <c r="C37" s="837" t="s">
        <v>43</v>
      </c>
      <c r="D37" s="696" t="s">
        <v>40</v>
      </c>
      <c r="E37" s="697" t="s">
        <v>40</v>
      </c>
      <c r="F37" s="696" t="s">
        <v>496</v>
      </c>
      <c r="G37" s="698" t="s">
        <v>496</v>
      </c>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c r="AO37" s="625"/>
      <c r="AP37" s="625"/>
      <c r="AQ37" s="625"/>
      <c r="AR37" s="625"/>
      <c r="AS37" s="625"/>
      <c r="AT37" s="625"/>
      <c r="AU37" s="625"/>
      <c r="AV37" s="625"/>
      <c r="AW37" s="625"/>
    </row>
    <row r="38" spans="1:49" s="626" customFormat="1" ht="31.5" customHeight="1" thickBot="1">
      <c r="A38" s="810"/>
      <c r="B38" s="825"/>
      <c r="C38" s="688" t="s">
        <v>448</v>
      </c>
      <c r="D38" s="699" t="s">
        <v>441</v>
      </c>
      <c r="E38" s="702" t="s">
        <v>442</v>
      </c>
      <c r="F38" s="699" t="s">
        <v>442</v>
      </c>
      <c r="G38" s="703" t="s">
        <v>443</v>
      </c>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c r="AO38" s="625"/>
      <c r="AP38" s="625"/>
      <c r="AQ38" s="625"/>
      <c r="AR38" s="625"/>
      <c r="AS38" s="625"/>
      <c r="AT38" s="625"/>
      <c r="AU38" s="625"/>
      <c r="AV38" s="625"/>
      <c r="AW38" s="625"/>
    </row>
    <row r="39" spans="1:49" s="626" customFormat="1" ht="31.5" customHeight="1">
      <c r="A39" s="810"/>
      <c r="B39" s="826" t="s">
        <v>26</v>
      </c>
      <c r="C39" s="836" t="s">
        <v>37</v>
      </c>
      <c r="D39" s="693" t="s">
        <v>35</v>
      </c>
      <c r="E39" s="694" t="s">
        <v>36</v>
      </c>
      <c r="F39" s="693" t="s">
        <v>36</v>
      </c>
      <c r="G39" s="695" t="s">
        <v>36</v>
      </c>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c r="AR39" s="625"/>
      <c r="AS39" s="625"/>
      <c r="AT39" s="625"/>
      <c r="AU39" s="625"/>
      <c r="AV39" s="625"/>
      <c r="AW39" s="625"/>
    </row>
    <row r="40" spans="1:49" s="626" customFormat="1" ht="31.5" customHeight="1">
      <c r="A40" s="810"/>
      <c r="B40" s="827"/>
      <c r="C40" s="837" t="s">
        <v>43</v>
      </c>
      <c r="D40" s="696" t="s">
        <v>41</v>
      </c>
      <c r="E40" s="697" t="s">
        <v>41</v>
      </c>
      <c r="F40" s="696" t="s">
        <v>42</v>
      </c>
      <c r="G40" s="698" t="s">
        <v>496</v>
      </c>
      <c r="H40" s="625"/>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5"/>
      <c r="AO40" s="625"/>
      <c r="AP40" s="625"/>
      <c r="AQ40" s="625"/>
      <c r="AR40" s="625"/>
      <c r="AS40" s="625"/>
      <c r="AT40" s="625"/>
      <c r="AU40" s="625"/>
      <c r="AV40" s="625"/>
      <c r="AW40" s="625"/>
    </row>
    <row r="41" spans="1:49" s="626" customFormat="1" ht="31.5" customHeight="1" thickBot="1">
      <c r="A41" s="810"/>
      <c r="B41" s="828"/>
      <c r="C41" s="688" t="s">
        <v>448</v>
      </c>
      <c r="D41" s="690" t="s">
        <v>496</v>
      </c>
      <c r="E41" s="704" t="s">
        <v>444</v>
      </c>
      <c r="F41" s="690" t="s">
        <v>444</v>
      </c>
      <c r="G41" s="700" t="s">
        <v>445</v>
      </c>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5"/>
      <c r="AO41" s="625"/>
      <c r="AP41" s="625"/>
      <c r="AQ41" s="625"/>
      <c r="AR41" s="625"/>
      <c r="AS41" s="625"/>
      <c r="AT41" s="625"/>
      <c r="AU41" s="625"/>
      <c r="AV41" s="625"/>
      <c r="AW41" s="625"/>
    </row>
    <row r="42" spans="1:49" s="626" customFormat="1" ht="31.5" customHeight="1">
      <c r="A42" s="810"/>
      <c r="B42" s="829" t="s">
        <v>27</v>
      </c>
      <c r="C42" s="836" t="s">
        <v>37</v>
      </c>
      <c r="D42" s="693" t="s">
        <v>36</v>
      </c>
      <c r="E42" s="694" t="s">
        <v>36</v>
      </c>
      <c r="F42" s="693" t="s">
        <v>36</v>
      </c>
      <c r="G42" s="695" t="s">
        <v>36</v>
      </c>
      <c r="H42" s="625"/>
      <c r="I42" s="625"/>
      <c r="J42" s="625"/>
      <c r="K42" s="625"/>
      <c r="L42" s="625"/>
      <c r="M42" s="625"/>
      <c r="N42" s="625"/>
      <c r="O42" s="625"/>
      <c r="P42" s="625"/>
      <c r="Q42" s="625"/>
      <c r="R42" s="625"/>
      <c r="S42" s="625"/>
      <c r="T42" s="625"/>
      <c r="U42" s="625"/>
      <c r="V42" s="625"/>
      <c r="W42" s="625"/>
      <c r="X42" s="625"/>
      <c r="Y42" s="625"/>
      <c r="Z42" s="625"/>
      <c r="AA42" s="625"/>
      <c r="AB42" s="625"/>
      <c r="AC42" s="625"/>
      <c r="AD42" s="625"/>
      <c r="AE42" s="625"/>
      <c r="AF42" s="625"/>
      <c r="AG42" s="625"/>
      <c r="AH42" s="625"/>
      <c r="AI42" s="625"/>
      <c r="AJ42" s="625"/>
      <c r="AK42" s="625"/>
      <c r="AL42" s="625"/>
      <c r="AM42" s="625"/>
      <c r="AN42" s="625"/>
      <c r="AO42" s="625"/>
      <c r="AP42" s="625"/>
      <c r="AQ42" s="625"/>
      <c r="AR42" s="625"/>
      <c r="AS42" s="625"/>
      <c r="AT42" s="625"/>
      <c r="AU42" s="625"/>
      <c r="AV42" s="625"/>
      <c r="AW42" s="625"/>
    </row>
    <row r="43" spans="1:49" s="626" customFormat="1" ht="31.5" customHeight="1">
      <c r="A43" s="810"/>
      <c r="B43" s="830"/>
      <c r="C43" s="837" t="s">
        <v>43</v>
      </c>
      <c r="D43" s="696" t="s">
        <v>42</v>
      </c>
      <c r="E43" s="697" t="s">
        <v>42</v>
      </c>
      <c r="F43" s="696" t="s">
        <v>42</v>
      </c>
      <c r="G43" s="698" t="s">
        <v>496</v>
      </c>
      <c r="H43" s="625"/>
      <c r="I43" s="625"/>
      <c r="J43" s="625"/>
      <c r="K43" s="625"/>
      <c r="L43" s="625"/>
      <c r="M43" s="625"/>
      <c r="N43" s="625"/>
      <c r="O43" s="625"/>
      <c r="P43" s="625"/>
      <c r="Q43" s="625"/>
      <c r="R43" s="625"/>
      <c r="S43" s="625"/>
      <c r="T43" s="625"/>
      <c r="U43" s="625"/>
      <c r="V43" s="625"/>
      <c r="W43" s="625"/>
      <c r="X43" s="625"/>
      <c r="Y43" s="625"/>
      <c r="Z43" s="625"/>
      <c r="AA43" s="625"/>
      <c r="AB43" s="625"/>
      <c r="AC43" s="625"/>
      <c r="AD43" s="625"/>
      <c r="AE43" s="625"/>
      <c r="AF43" s="625"/>
      <c r="AG43" s="625"/>
      <c r="AH43" s="625"/>
      <c r="AI43" s="625"/>
      <c r="AJ43" s="625"/>
      <c r="AK43" s="625"/>
      <c r="AL43" s="625"/>
      <c r="AM43" s="625"/>
      <c r="AN43" s="625"/>
      <c r="AO43" s="625"/>
      <c r="AP43" s="625"/>
      <c r="AQ43" s="625"/>
      <c r="AR43" s="625"/>
      <c r="AS43" s="625"/>
      <c r="AT43" s="625"/>
      <c r="AU43" s="625"/>
      <c r="AV43" s="625"/>
      <c r="AW43" s="625"/>
    </row>
    <row r="44" spans="1:49" s="626" customFormat="1" ht="31.5" customHeight="1" thickBot="1">
      <c r="A44" s="810"/>
      <c r="B44" s="831"/>
      <c r="C44" s="688" t="s">
        <v>448</v>
      </c>
      <c r="D44" s="690" t="s">
        <v>496</v>
      </c>
      <c r="E44" s="689" t="s">
        <v>446</v>
      </c>
      <c r="F44" s="690" t="s">
        <v>446</v>
      </c>
      <c r="G44" s="700" t="s">
        <v>447</v>
      </c>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row>
    <row r="45" spans="1:49" s="626" customFormat="1" ht="31.5" customHeight="1">
      <c r="A45" s="810"/>
      <c r="B45" s="832" t="s">
        <v>28</v>
      </c>
      <c r="C45" s="835" t="s">
        <v>37</v>
      </c>
      <c r="D45" s="693" t="s">
        <v>36</v>
      </c>
      <c r="E45" s="694" t="s">
        <v>36</v>
      </c>
      <c r="F45" s="693" t="s">
        <v>36</v>
      </c>
      <c r="G45" s="695" t="s">
        <v>36</v>
      </c>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row>
    <row r="46" spans="1:49" s="626" customFormat="1" ht="31.5" customHeight="1">
      <c r="A46" s="810"/>
      <c r="B46" s="833"/>
      <c r="C46" s="688" t="s">
        <v>43</v>
      </c>
      <c r="D46" s="696" t="s">
        <v>496</v>
      </c>
      <c r="E46" s="697" t="s">
        <v>496</v>
      </c>
      <c r="F46" s="696" t="s">
        <v>496</v>
      </c>
      <c r="G46" s="698" t="s">
        <v>496</v>
      </c>
      <c r="H46" s="625"/>
      <c r="I46" s="625"/>
      <c r="J46" s="625"/>
      <c r="K46" s="625"/>
      <c r="L46" s="625"/>
      <c r="M46" s="625"/>
      <c r="N46" s="625"/>
      <c r="O46" s="625"/>
      <c r="P46" s="625"/>
      <c r="Q46" s="625"/>
      <c r="R46" s="625"/>
      <c r="S46" s="625"/>
      <c r="T46" s="625"/>
      <c r="U46" s="625"/>
      <c r="V46" s="625"/>
      <c r="W46" s="625"/>
      <c r="X46" s="625"/>
      <c r="Y46" s="625"/>
      <c r="Z46" s="625"/>
      <c r="AA46" s="625"/>
      <c r="AB46" s="625"/>
      <c r="AC46" s="625"/>
      <c r="AD46" s="625"/>
      <c r="AE46" s="625"/>
      <c r="AF46" s="625"/>
      <c r="AG46" s="625"/>
      <c r="AH46" s="625"/>
      <c r="AI46" s="625"/>
      <c r="AJ46" s="625"/>
      <c r="AK46" s="625"/>
      <c r="AL46" s="625"/>
      <c r="AM46" s="625"/>
      <c r="AN46" s="625"/>
      <c r="AO46" s="625"/>
      <c r="AP46" s="625"/>
      <c r="AQ46" s="625"/>
      <c r="AR46" s="625"/>
      <c r="AS46" s="625"/>
      <c r="AT46" s="625"/>
      <c r="AU46" s="625"/>
      <c r="AV46" s="625"/>
      <c r="AW46" s="625"/>
    </row>
    <row r="47" spans="1:49" s="626" customFormat="1" ht="31.5" customHeight="1" thickBot="1">
      <c r="A47" s="810"/>
      <c r="B47" s="834"/>
      <c r="C47" s="838" t="s">
        <v>448</v>
      </c>
      <c r="D47" s="690" t="s">
        <v>496</v>
      </c>
      <c r="E47" s="689" t="s">
        <v>496</v>
      </c>
      <c r="F47" s="690" t="s">
        <v>496</v>
      </c>
      <c r="G47" s="700" t="s">
        <v>496</v>
      </c>
      <c r="H47" s="625"/>
      <c r="I47" s="625"/>
      <c r="J47" s="625"/>
      <c r="K47" s="625"/>
      <c r="L47" s="625"/>
      <c r="M47" s="625"/>
      <c r="N47" s="625"/>
      <c r="O47" s="625"/>
      <c r="P47" s="625"/>
      <c r="Q47" s="625"/>
      <c r="R47" s="625"/>
      <c r="S47" s="625"/>
      <c r="T47" s="625"/>
      <c r="U47" s="625"/>
      <c r="V47" s="625"/>
      <c r="W47" s="625"/>
      <c r="X47" s="625"/>
      <c r="Y47" s="625"/>
      <c r="Z47" s="625"/>
      <c r="AA47" s="625"/>
      <c r="AB47" s="625"/>
      <c r="AC47" s="625"/>
      <c r="AD47" s="625"/>
      <c r="AE47" s="625"/>
      <c r="AF47" s="625"/>
      <c r="AG47" s="625"/>
      <c r="AH47" s="625"/>
      <c r="AI47" s="625"/>
      <c r="AJ47" s="625"/>
      <c r="AK47" s="625"/>
      <c r="AL47" s="625"/>
      <c r="AM47" s="625"/>
      <c r="AN47" s="625"/>
      <c r="AO47" s="625"/>
      <c r="AP47" s="625"/>
      <c r="AQ47" s="625"/>
      <c r="AR47" s="625"/>
      <c r="AS47" s="625"/>
      <c r="AT47" s="625"/>
      <c r="AU47" s="625"/>
      <c r="AV47" s="625"/>
      <c r="AW47" s="625"/>
    </row>
    <row r="48" spans="1:49" s="626" customFormat="1" ht="31.5" customHeight="1" thickBot="1">
      <c r="A48" s="625"/>
      <c r="B48" s="625"/>
      <c r="C48" s="625"/>
      <c r="D48" s="631">
        <v>1</v>
      </c>
      <c r="E48" s="631">
        <v>2</v>
      </c>
      <c r="F48" s="631">
        <v>3</v>
      </c>
      <c r="G48" s="631">
        <v>4</v>
      </c>
      <c r="H48" s="628"/>
      <c r="I48" s="625"/>
      <c r="J48" s="625"/>
      <c r="K48" s="625"/>
      <c r="L48" s="625"/>
      <c r="M48" s="625"/>
      <c r="N48" s="625"/>
      <c r="O48" s="625"/>
      <c r="P48" s="625"/>
      <c r="Q48" s="625"/>
      <c r="R48" s="625"/>
      <c r="S48" s="625"/>
      <c r="T48" s="625"/>
      <c r="U48" s="625"/>
      <c r="V48" s="625"/>
      <c r="W48" s="625"/>
      <c r="X48" s="625"/>
      <c r="Y48" s="625"/>
      <c r="Z48" s="625"/>
      <c r="AA48" s="625"/>
      <c r="AB48" s="625"/>
      <c r="AC48" s="625"/>
      <c r="AD48" s="625"/>
      <c r="AE48" s="625"/>
      <c r="AF48" s="625"/>
      <c r="AG48" s="625"/>
      <c r="AH48" s="625"/>
      <c r="AI48" s="625"/>
      <c r="AJ48" s="625"/>
      <c r="AK48" s="625"/>
      <c r="AL48" s="625"/>
      <c r="AM48" s="625"/>
      <c r="AN48" s="625"/>
      <c r="AO48" s="625"/>
      <c r="AP48" s="625"/>
      <c r="AQ48" s="625"/>
      <c r="AR48" s="625"/>
      <c r="AS48" s="625"/>
      <c r="AT48" s="625"/>
      <c r="AU48" s="625"/>
      <c r="AV48" s="625"/>
      <c r="AW48" s="625"/>
    </row>
    <row r="49" spans="1:49" s="626" customFormat="1" ht="31.5" customHeight="1" thickBot="1">
      <c r="A49" s="625"/>
      <c r="B49" s="625"/>
      <c r="C49" s="625"/>
      <c r="D49" s="811" t="s">
        <v>489</v>
      </c>
      <c r="E49" s="812"/>
      <c r="F49" s="812"/>
      <c r="G49" s="813"/>
      <c r="H49" s="625"/>
      <c r="I49" s="625"/>
      <c r="J49" s="625"/>
      <c r="K49" s="625"/>
      <c r="L49" s="625"/>
      <c r="M49" s="625"/>
      <c r="N49" s="625"/>
      <c r="O49" s="625"/>
      <c r="P49" s="625"/>
      <c r="Q49" s="625"/>
      <c r="R49" s="625"/>
      <c r="S49" s="625"/>
      <c r="T49" s="625"/>
      <c r="U49" s="625"/>
      <c r="V49" s="625"/>
      <c r="W49" s="625"/>
      <c r="X49" s="625"/>
      <c r="Y49" s="625"/>
      <c r="Z49" s="625"/>
      <c r="AA49" s="625"/>
      <c r="AB49" s="625"/>
      <c r="AC49" s="625"/>
      <c r="AD49" s="625"/>
      <c r="AE49" s="625"/>
      <c r="AF49" s="625"/>
      <c r="AG49" s="625"/>
      <c r="AH49" s="625"/>
      <c r="AI49" s="625"/>
      <c r="AJ49" s="625"/>
      <c r="AK49" s="625"/>
      <c r="AL49" s="625"/>
      <c r="AM49" s="625"/>
      <c r="AN49" s="625"/>
      <c r="AO49" s="625"/>
      <c r="AP49" s="625"/>
      <c r="AQ49" s="625"/>
      <c r="AR49" s="625"/>
      <c r="AS49" s="625"/>
      <c r="AT49" s="625"/>
      <c r="AU49" s="625"/>
      <c r="AV49" s="625"/>
      <c r="AW49" s="625"/>
    </row>
    <row r="50" spans="1:49" ht="76.5" customHeight="1">
      <c r="A50" s="1"/>
      <c r="B50" s="1"/>
      <c r="C50" s="1"/>
      <c r="D50" s="90"/>
      <c r="E50" s="90"/>
      <c r="F50" s="90"/>
      <c r="G50" s="90"/>
    </row>
    <row r="51" spans="1:49">
      <c r="A51" s="1"/>
      <c r="B51" s="1"/>
      <c r="C51" s="1"/>
      <c r="D51" s="90"/>
      <c r="E51" s="90"/>
      <c r="F51" s="90"/>
      <c r="G51" s="90"/>
    </row>
    <row r="52" spans="1:49">
      <c r="A52" s="1"/>
      <c r="B52" s="1"/>
      <c r="C52" s="1"/>
      <c r="D52" s="90"/>
      <c r="E52" s="90"/>
      <c r="F52" s="90"/>
      <c r="G52" s="90"/>
    </row>
    <row r="53" spans="1:49">
      <c r="A53" s="1"/>
      <c r="B53" s="1"/>
      <c r="C53" s="1"/>
      <c r="D53" s="90"/>
      <c r="E53" s="90"/>
      <c r="F53" s="90"/>
      <c r="G53" s="90"/>
    </row>
    <row r="54" spans="1:49">
      <c r="A54" s="1"/>
      <c r="B54" s="1"/>
      <c r="C54" s="1"/>
      <c r="D54" s="90"/>
      <c r="E54" s="90"/>
      <c r="F54" s="90"/>
      <c r="G54" s="90"/>
    </row>
    <row r="55" spans="1:49">
      <c r="A55" s="1"/>
      <c r="B55" s="1"/>
      <c r="C55" s="1"/>
      <c r="D55" s="90"/>
      <c r="E55" s="90"/>
      <c r="F55" s="90"/>
      <c r="G55" s="90"/>
    </row>
    <row r="56" spans="1:49">
      <c r="A56" s="1"/>
      <c r="B56" s="1"/>
      <c r="C56" s="1"/>
      <c r="D56" s="90"/>
      <c r="E56" s="90"/>
      <c r="F56" s="90"/>
      <c r="G56" s="90"/>
    </row>
    <row r="57" spans="1:49">
      <c r="A57" s="1"/>
      <c r="B57" s="1"/>
      <c r="C57" s="1"/>
      <c r="D57" s="90"/>
      <c r="E57" s="90"/>
      <c r="F57" s="90"/>
      <c r="G57" s="90"/>
    </row>
    <row r="58" spans="1:49">
      <c r="A58" s="1"/>
      <c r="B58" s="1"/>
      <c r="C58" s="1"/>
      <c r="D58" s="90"/>
      <c r="E58" s="90"/>
      <c r="F58" s="90"/>
      <c r="G58" s="90"/>
    </row>
    <row r="59" spans="1:49">
      <c r="A59" s="1"/>
      <c r="B59" s="1"/>
      <c r="C59" s="1"/>
      <c r="D59" s="90"/>
      <c r="E59" s="90"/>
      <c r="F59" s="90"/>
      <c r="G59" s="90"/>
    </row>
    <row r="60" spans="1:49">
      <c r="A60" s="1"/>
      <c r="B60" s="1"/>
      <c r="C60" s="1"/>
      <c r="D60" s="90"/>
      <c r="E60" s="90"/>
      <c r="F60" s="90"/>
      <c r="G60" s="90"/>
    </row>
    <row r="61" spans="1:49">
      <c r="A61" s="1"/>
      <c r="B61" s="1"/>
      <c r="C61" s="1"/>
      <c r="D61" s="90"/>
      <c r="E61" s="90"/>
      <c r="F61" s="90"/>
      <c r="G61" s="90"/>
    </row>
    <row r="62" spans="1:49">
      <c r="A62" s="1"/>
      <c r="B62" s="1"/>
      <c r="C62" s="1"/>
      <c r="D62" s="90"/>
      <c r="E62" s="90"/>
      <c r="F62" s="90"/>
      <c r="G62" s="90"/>
    </row>
    <row r="63" spans="1:49">
      <c r="A63" s="1"/>
      <c r="B63" s="1"/>
      <c r="C63" s="1"/>
      <c r="D63" s="90"/>
      <c r="E63" s="90"/>
      <c r="F63" s="90"/>
      <c r="G63" s="90"/>
    </row>
    <row r="64" spans="1:49">
      <c r="A64" s="1"/>
      <c r="B64" s="1"/>
      <c r="C64" s="1"/>
      <c r="D64" s="90"/>
      <c r="E64" s="90"/>
      <c r="F64" s="90"/>
      <c r="G64" s="90"/>
    </row>
    <row r="65" spans="1:7">
      <c r="A65" s="1"/>
      <c r="B65" s="1"/>
      <c r="C65" s="1"/>
      <c r="D65" s="90"/>
      <c r="E65" s="90"/>
      <c r="F65" s="90"/>
      <c r="G65" s="90"/>
    </row>
    <row r="66" spans="1:7">
      <c r="A66" s="1"/>
      <c r="B66" s="1"/>
      <c r="C66" s="1"/>
      <c r="D66" s="90"/>
      <c r="E66" s="90"/>
      <c r="F66" s="90"/>
      <c r="G66" s="90"/>
    </row>
    <row r="67" spans="1:7">
      <c r="A67" s="1"/>
      <c r="B67" s="1"/>
      <c r="C67" s="1"/>
      <c r="D67" s="90"/>
      <c r="E67" s="90"/>
      <c r="F67" s="90"/>
      <c r="G67" s="90"/>
    </row>
    <row r="68" spans="1:7">
      <c r="A68" s="1"/>
      <c r="B68" s="1"/>
      <c r="C68" s="1"/>
      <c r="D68" s="90"/>
      <c r="E68" s="90"/>
      <c r="F68" s="90"/>
      <c r="G68" s="90"/>
    </row>
    <row r="69" spans="1:7">
      <c r="A69" s="1"/>
      <c r="B69" s="1"/>
      <c r="C69" s="1"/>
      <c r="D69" s="90"/>
      <c r="E69" s="90"/>
      <c r="F69" s="90"/>
      <c r="G69" s="90"/>
    </row>
    <row r="70" spans="1:7">
      <c r="A70" s="1"/>
      <c r="B70" s="1"/>
      <c r="C70" s="1"/>
      <c r="D70" s="90"/>
      <c r="E70" s="90"/>
      <c r="F70" s="90"/>
      <c r="G70" s="90"/>
    </row>
    <row r="71" spans="1:7">
      <c r="A71" s="1"/>
      <c r="B71" s="1"/>
      <c r="C71" s="1"/>
      <c r="D71" s="90"/>
      <c r="E71" s="90"/>
      <c r="F71" s="90"/>
      <c r="G71" s="90"/>
    </row>
    <row r="72" spans="1:7">
      <c r="A72" s="1"/>
      <c r="B72" s="1"/>
      <c r="C72" s="1"/>
      <c r="D72" s="90"/>
      <c r="E72" s="90"/>
      <c r="F72" s="90"/>
      <c r="G72" s="90"/>
    </row>
    <row r="73" spans="1:7">
      <c r="A73" s="1"/>
      <c r="B73" s="1"/>
      <c r="C73" s="1"/>
      <c r="D73" s="90"/>
      <c r="E73" s="90"/>
      <c r="F73" s="90"/>
      <c r="G73" s="90"/>
    </row>
    <row r="74" spans="1:7">
      <c r="A74" s="1"/>
      <c r="B74" s="1"/>
      <c r="C74" s="1"/>
      <c r="D74" s="90"/>
      <c r="E74" s="90"/>
      <c r="F74" s="90"/>
      <c r="G74" s="90"/>
    </row>
    <row r="75" spans="1:7">
      <c r="A75" s="1"/>
      <c r="B75" s="1"/>
      <c r="C75" s="1"/>
      <c r="D75" s="90"/>
      <c r="E75" s="90"/>
      <c r="F75" s="90"/>
      <c r="G75" s="90"/>
    </row>
    <row r="76" spans="1:7">
      <c r="A76" s="1"/>
      <c r="B76" s="1"/>
      <c r="C76" s="1"/>
      <c r="D76" s="90"/>
      <c r="E76" s="90"/>
      <c r="F76" s="90"/>
      <c r="G76" s="90"/>
    </row>
    <row r="77" spans="1:7">
      <c r="A77" s="1"/>
      <c r="B77" s="1"/>
      <c r="C77" s="1"/>
      <c r="D77" s="90"/>
      <c r="E77" s="90"/>
      <c r="F77" s="90"/>
      <c r="G77" s="90"/>
    </row>
    <row r="78" spans="1:7">
      <c r="A78" s="1"/>
      <c r="B78" s="1"/>
      <c r="C78" s="1"/>
      <c r="D78" s="90"/>
      <c r="E78" s="90"/>
      <c r="F78" s="90"/>
      <c r="G78" s="90"/>
    </row>
    <row r="79" spans="1:7">
      <c r="A79" s="1"/>
      <c r="B79" s="1"/>
      <c r="C79" s="1"/>
      <c r="D79" s="90"/>
      <c r="E79" s="90"/>
      <c r="F79" s="90"/>
      <c r="G79" s="90"/>
    </row>
    <row r="80" spans="1:7">
      <c r="A80" s="1"/>
      <c r="B80" s="1"/>
      <c r="C80" s="1"/>
      <c r="D80" s="90"/>
      <c r="E80" s="90"/>
      <c r="F80" s="90"/>
      <c r="G80" s="90"/>
    </row>
    <row r="81" spans="1:7">
      <c r="A81" s="1"/>
      <c r="B81" s="1"/>
      <c r="C81" s="1"/>
      <c r="D81" s="90"/>
      <c r="E81" s="90"/>
      <c r="F81" s="90"/>
      <c r="G81" s="90"/>
    </row>
    <row r="82" spans="1:7">
      <c r="A82" s="1"/>
      <c r="B82" s="1"/>
      <c r="C82" s="1"/>
      <c r="D82" s="90"/>
      <c r="E82" s="90"/>
      <c r="F82" s="90"/>
      <c r="G82" s="90"/>
    </row>
    <row r="83" spans="1:7">
      <c r="A83" s="1"/>
      <c r="B83" s="1"/>
      <c r="C83" s="1"/>
      <c r="D83" s="90"/>
      <c r="E83" s="90"/>
      <c r="F83" s="90"/>
      <c r="G83" s="90"/>
    </row>
    <row r="84" spans="1:7">
      <c r="A84" s="1"/>
      <c r="B84" s="1"/>
      <c r="C84" s="1"/>
      <c r="D84" s="90"/>
      <c r="E84" s="90"/>
      <c r="F84" s="90"/>
      <c r="G84" s="90"/>
    </row>
    <row r="85" spans="1:7">
      <c r="A85" s="1"/>
      <c r="B85" s="1"/>
      <c r="C85" s="1"/>
      <c r="D85" s="90"/>
      <c r="E85" s="90"/>
      <c r="F85" s="90"/>
      <c r="G85" s="90"/>
    </row>
    <row r="86" spans="1:7">
      <c r="A86" s="1"/>
      <c r="B86" s="1"/>
      <c r="C86" s="1"/>
      <c r="D86" s="90"/>
      <c r="E86" s="90"/>
      <c r="F86" s="90"/>
      <c r="G86" s="90"/>
    </row>
    <row r="87" spans="1:7">
      <c r="A87" s="1"/>
      <c r="B87" s="1"/>
      <c r="C87" s="1"/>
      <c r="D87" s="90"/>
      <c r="E87" s="90"/>
      <c r="F87" s="90"/>
      <c r="G87" s="90"/>
    </row>
    <row r="88" spans="1:7">
      <c r="A88" s="1"/>
      <c r="B88" s="1"/>
      <c r="C88" s="1"/>
      <c r="D88" s="90"/>
      <c r="E88" s="90"/>
      <c r="F88" s="90"/>
      <c r="G88" s="90"/>
    </row>
    <row r="89" spans="1:7">
      <c r="A89" s="1"/>
      <c r="B89" s="1"/>
      <c r="C89" s="1"/>
      <c r="D89" s="90"/>
      <c r="E89" s="90"/>
      <c r="F89" s="90"/>
      <c r="G89" s="90"/>
    </row>
    <row r="90" spans="1:7">
      <c r="A90" s="1"/>
      <c r="B90" s="1"/>
      <c r="C90" s="1"/>
      <c r="D90" s="90"/>
      <c r="E90" s="90"/>
      <c r="F90" s="90"/>
      <c r="G90" s="90"/>
    </row>
    <row r="91" spans="1:7">
      <c r="A91" s="1"/>
      <c r="B91" s="1"/>
      <c r="C91" s="1"/>
      <c r="D91" s="90"/>
      <c r="E91" s="90"/>
      <c r="F91" s="90"/>
      <c r="G91" s="90"/>
    </row>
    <row r="92" spans="1:7">
      <c r="A92" s="1"/>
      <c r="B92" s="1"/>
      <c r="C92" s="1"/>
      <c r="D92" s="90"/>
      <c r="E92" s="90"/>
      <c r="F92" s="90"/>
      <c r="G92" s="90"/>
    </row>
    <row r="93" spans="1:7">
      <c r="A93" s="1"/>
      <c r="B93" s="1"/>
      <c r="C93" s="1"/>
      <c r="D93" s="90"/>
      <c r="E93" s="90"/>
      <c r="F93" s="90"/>
      <c r="G93" s="90"/>
    </row>
    <row r="94" spans="1:7">
      <c r="A94" s="1"/>
      <c r="B94" s="1"/>
      <c r="C94" s="1"/>
      <c r="D94" s="90"/>
      <c r="E94" s="90"/>
      <c r="F94" s="90"/>
      <c r="G94" s="90"/>
    </row>
    <row r="95" spans="1:7">
      <c r="A95" s="1"/>
      <c r="B95" s="1"/>
      <c r="C95" s="1"/>
      <c r="D95" s="90"/>
      <c r="E95" s="90"/>
      <c r="F95" s="90"/>
      <c r="G95" s="90"/>
    </row>
    <row r="96" spans="1:7">
      <c r="A96" s="1"/>
      <c r="B96" s="1"/>
      <c r="C96" s="1"/>
      <c r="D96" s="90"/>
      <c r="E96" s="90"/>
      <c r="F96" s="90"/>
      <c r="G96" s="90"/>
    </row>
    <row r="97" spans="1:7">
      <c r="A97" s="1"/>
      <c r="B97" s="1"/>
      <c r="C97" s="1"/>
      <c r="D97" s="90"/>
      <c r="E97" s="90"/>
      <c r="F97" s="90"/>
      <c r="G97" s="90"/>
    </row>
    <row r="98" spans="1:7">
      <c r="A98" s="1"/>
      <c r="B98" s="1"/>
      <c r="C98" s="1"/>
      <c r="D98" s="90"/>
      <c r="E98" s="90"/>
      <c r="F98" s="90"/>
      <c r="G98" s="90"/>
    </row>
    <row r="99" spans="1:7">
      <c r="A99" s="1"/>
      <c r="B99" s="1"/>
      <c r="C99" s="1"/>
      <c r="D99" s="90"/>
      <c r="E99" s="90"/>
      <c r="F99" s="90"/>
      <c r="G99" s="90"/>
    </row>
    <row r="100" spans="1:7">
      <c r="A100" s="1"/>
      <c r="B100" s="1"/>
      <c r="C100" s="1"/>
      <c r="D100" s="90"/>
      <c r="E100" s="90"/>
      <c r="F100" s="90"/>
      <c r="G100" s="90"/>
    </row>
  </sheetData>
  <sheetProtection sheet="1" objects="1" scenarios="1"/>
  <mergeCells count="10">
    <mergeCell ref="A27:A47"/>
    <mergeCell ref="D25:G25"/>
    <mergeCell ref="D49:G49"/>
    <mergeCell ref="B27:B29"/>
    <mergeCell ref="B30:B32"/>
    <mergeCell ref="B33:B35"/>
    <mergeCell ref="B36:B38"/>
    <mergeCell ref="B39:B41"/>
    <mergeCell ref="B42:B44"/>
    <mergeCell ref="B45:B4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2"/>
  <sheetViews>
    <sheetView zoomScale="90" zoomScaleNormal="90" workbookViewId="0">
      <selection activeCell="E2" sqref="E2"/>
    </sheetView>
  </sheetViews>
  <sheetFormatPr defaultColWidth="10.7109375" defaultRowHeight="15.6"/>
  <cols>
    <col min="1" max="1" width="1.140625" style="41" customWidth="1"/>
    <col min="2" max="2" width="33.85546875" style="41" customWidth="1"/>
    <col min="3" max="3" width="127.5703125" style="42" customWidth="1"/>
    <col min="4" max="256" width="10.7109375" style="41"/>
    <col min="257" max="257" width="1.140625" style="41" customWidth="1"/>
    <col min="258" max="258" width="31.42578125" style="41" customWidth="1"/>
    <col min="259" max="259" width="127.5703125" style="41" customWidth="1"/>
    <col min="260" max="512" width="10.7109375" style="41"/>
    <col min="513" max="513" width="1.140625" style="41" customWidth="1"/>
    <col min="514" max="514" width="31.42578125" style="41" customWidth="1"/>
    <col min="515" max="515" width="127.5703125" style="41" customWidth="1"/>
    <col min="516" max="768" width="10.7109375" style="41"/>
    <col min="769" max="769" width="1.140625" style="41" customWidth="1"/>
    <col min="770" max="770" width="31.42578125" style="41" customWidth="1"/>
    <col min="771" max="771" width="127.5703125" style="41" customWidth="1"/>
    <col min="772" max="1024" width="10.7109375" style="41"/>
    <col min="1025" max="1025" width="1.140625" style="41" customWidth="1"/>
    <col min="1026" max="1026" width="31.42578125" style="41" customWidth="1"/>
    <col min="1027" max="1027" width="127.5703125" style="41" customWidth="1"/>
    <col min="1028" max="1280" width="10.7109375" style="41"/>
    <col min="1281" max="1281" width="1.140625" style="41" customWidth="1"/>
    <col min="1282" max="1282" width="31.42578125" style="41" customWidth="1"/>
    <col min="1283" max="1283" width="127.5703125" style="41" customWidth="1"/>
    <col min="1284" max="1536" width="10.7109375" style="41"/>
    <col min="1537" max="1537" width="1.140625" style="41" customWidth="1"/>
    <col min="1538" max="1538" width="31.42578125" style="41" customWidth="1"/>
    <col min="1539" max="1539" width="127.5703125" style="41" customWidth="1"/>
    <col min="1540" max="1792" width="10.7109375" style="41"/>
    <col min="1793" max="1793" width="1.140625" style="41" customWidth="1"/>
    <col min="1794" max="1794" width="31.42578125" style="41" customWidth="1"/>
    <col min="1795" max="1795" width="127.5703125" style="41" customWidth="1"/>
    <col min="1796" max="2048" width="10.7109375" style="41"/>
    <col min="2049" max="2049" width="1.140625" style="41" customWidth="1"/>
    <col min="2050" max="2050" width="31.42578125" style="41" customWidth="1"/>
    <col min="2051" max="2051" width="127.5703125" style="41" customWidth="1"/>
    <col min="2052" max="2304" width="10.7109375" style="41"/>
    <col min="2305" max="2305" width="1.140625" style="41" customWidth="1"/>
    <col min="2306" max="2306" width="31.42578125" style="41" customWidth="1"/>
    <col min="2307" max="2307" width="127.5703125" style="41" customWidth="1"/>
    <col min="2308" max="2560" width="10.7109375" style="41"/>
    <col min="2561" max="2561" width="1.140625" style="41" customWidth="1"/>
    <col min="2562" max="2562" width="31.42578125" style="41" customWidth="1"/>
    <col min="2563" max="2563" width="127.5703125" style="41" customWidth="1"/>
    <col min="2564" max="2816" width="10.7109375" style="41"/>
    <col min="2817" max="2817" width="1.140625" style="41" customWidth="1"/>
    <col min="2818" max="2818" width="31.42578125" style="41" customWidth="1"/>
    <col min="2819" max="2819" width="127.5703125" style="41" customWidth="1"/>
    <col min="2820" max="3072" width="10.7109375" style="41"/>
    <col min="3073" max="3073" width="1.140625" style="41" customWidth="1"/>
    <col min="3074" max="3074" width="31.42578125" style="41" customWidth="1"/>
    <col min="3075" max="3075" width="127.5703125" style="41" customWidth="1"/>
    <col min="3076" max="3328" width="10.7109375" style="41"/>
    <col min="3329" max="3329" width="1.140625" style="41" customWidth="1"/>
    <col min="3330" max="3330" width="31.42578125" style="41" customWidth="1"/>
    <col min="3331" max="3331" width="127.5703125" style="41" customWidth="1"/>
    <col min="3332" max="3584" width="10.7109375" style="41"/>
    <col min="3585" max="3585" width="1.140625" style="41" customWidth="1"/>
    <col min="3586" max="3586" width="31.42578125" style="41" customWidth="1"/>
    <col min="3587" max="3587" width="127.5703125" style="41" customWidth="1"/>
    <col min="3588" max="3840" width="10.7109375" style="41"/>
    <col min="3841" max="3841" width="1.140625" style="41" customWidth="1"/>
    <col min="3842" max="3842" width="31.42578125" style="41" customWidth="1"/>
    <col min="3843" max="3843" width="127.5703125" style="41" customWidth="1"/>
    <col min="3844" max="4096" width="10.7109375" style="41"/>
    <col min="4097" max="4097" width="1.140625" style="41" customWidth="1"/>
    <col min="4098" max="4098" width="31.42578125" style="41" customWidth="1"/>
    <col min="4099" max="4099" width="127.5703125" style="41" customWidth="1"/>
    <col min="4100" max="4352" width="10.7109375" style="41"/>
    <col min="4353" max="4353" width="1.140625" style="41" customWidth="1"/>
    <col min="4354" max="4354" width="31.42578125" style="41" customWidth="1"/>
    <col min="4355" max="4355" width="127.5703125" style="41" customWidth="1"/>
    <col min="4356" max="4608" width="10.7109375" style="41"/>
    <col min="4609" max="4609" width="1.140625" style="41" customWidth="1"/>
    <col min="4610" max="4610" width="31.42578125" style="41" customWidth="1"/>
    <col min="4611" max="4611" width="127.5703125" style="41" customWidth="1"/>
    <col min="4612" max="4864" width="10.7109375" style="41"/>
    <col min="4865" max="4865" width="1.140625" style="41" customWidth="1"/>
    <col min="4866" max="4866" width="31.42578125" style="41" customWidth="1"/>
    <col min="4867" max="4867" width="127.5703125" style="41" customWidth="1"/>
    <col min="4868" max="5120" width="10.7109375" style="41"/>
    <col min="5121" max="5121" width="1.140625" style="41" customWidth="1"/>
    <col min="5122" max="5122" width="31.42578125" style="41" customWidth="1"/>
    <col min="5123" max="5123" width="127.5703125" style="41" customWidth="1"/>
    <col min="5124" max="5376" width="10.7109375" style="41"/>
    <col min="5377" max="5377" width="1.140625" style="41" customWidth="1"/>
    <col min="5378" max="5378" width="31.42578125" style="41" customWidth="1"/>
    <col min="5379" max="5379" width="127.5703125" style="41" customWidth="1"/>
    <col min="5380" max="5632" width="10.7109375" style="41"/>
    <col min="5633" max="5633" width="1.140625" style="41" customWidth="1"/>
    <col min="5634" max="5634" width="31.42578125" style="41" customWidth="1"/>
    <col min="5635" max="5635" width="127.5703125" style="41" customWidth="1"/>
    <col min="5636" max="5888" width="10.7109375" style="41"/>
    <col min="5889" max="5889" width="1.140625" style="41" customWidth="1"/>
    <col min="5890" max="5890" width="31.42578125" style="41" customWidth="1"/>
    <col min="5891" max="5891" width="127.5703125" style="41" customWidth="1"/>
    <col min="5892" max="6144" width="10.7109375" style="41"/>
    <col min="6145" max="6145" width="1.140625" style="41" customWidth="1"/>
    <col min="6146" max="6146" width="31.42578125" style="41" customWidth="1"/>
    <col min="6147" max="6147" width="127.5703125" style="41" customWidth="1"/>
    <col min="6148" max="6400" width="10.7109375" style="41"/>
    <col min="6401" max="6401" width="1.140625" style="41" customWidth="1"/>
    <col min="6402" max="6402" width="31.42578125" style="41" customWidth="1"/>
    <col min="6403" max="6403" width="127.5703125" style="41" customWidth="1"/>
    <col min="6404" max="6656" width="10.7109375" style="41"/>
    <col min="6657" max="6657" width="1.140625" style="41" customWidth="1"/>
    <col min="6658" max="6658" width="31.42578125" style="41" customWidth="1"/>
    <col min="6659" max="6659" width="127.5703125" style="41" customWidth="1"/>
    <col min="6660" max="6912" width="10.7109375" style="41"/>
    <col min="6913" max="6913" width="1.140625" style="41" customWidth="1"/>
    <col min="6914" max="6914" width="31.42578125" style="41" customWidth="1"/>
    <col min="6915" max="6915" width="127.5703125" style="41" customWidth="1"/>
    <col min="6916" max="7168" width="10.7109375" style="41"/>
    <col min="7169" max="7169" width="1.140625" style="41" customWidth="1"/>
    <col min="7170" max="7170" width="31.42578125" style="41" customWidth="1"/>
    <col min="7171" max="7171" width="127.5703125" style="41" customWidth="1"/>
    <col min="7172" max="7424" width="10.7109375" style="41"/>
    <col min="7425" max="7425" width="1.140625" style="41" customWidth="1"/>
    <col min="7426" max="7426" width="31.42578125" style="41" customWidth="1"/>
    <col min="7427" max="7427" width="127.5703125" style="41" customWidth="1"/>
    <col min="7428" max="7680" width="10.7109375" style="41"/>
    <col min="7681" max="7681" width="1.140625" style="41" customWidth="1"/>
    <col min="7682" max="7682" width="31.42578125" style="41" customWidth="1"/>
    <col min="7683" max="7683" width="127.5703125" style="41" customWidth="1"/>
    <col min="7684" max="7936" width="10.7109375" style="41"/>
    <col min="7937" max="7937" width="1.140625" style="41" customWidth="1"/>
    <col min="7938" max="7938" width="31.42578125" style="41" customWidth="1"/>
    <col min="7939" max="7939" width="127.5703125" style="41" customWidth="1"/>
    <col min="7940" max="8192" width="10.7109375" style="41"/>
    <col min="8193" max="8193" width="1.140625" style="41" customWidth="1"/>
    <col min="8194" max="8194" width="31.42578125" style="41" customWidth="1"/>
    <col min="8195" max="8195" width="127.5703125" style="41" customWidth="1"/>
    <col min="8196" max="8448" width="10.7109375" style="41"/>
    <col min="8449" max="8449" width="1.140625" style="41" customWidth="1"/>
    <col min="8450" max="8450" width="31.42578125" style="41" customWidth="1"/>
    <col min="8451" max="8451" width="127.5703125" style="41" customWidth="1"/>
    <col min="8452" max="8704" width="10.7109375" style="41"/>
    <col min="8705" max="8705" width="1.140625" style="41" customWidth="1"/>
    <col min="8706" max="8706" width="31.42578125" style="41" customWidth="1"/>
    <col min="8707" max="8707" width="127.5703125" style="41" customWidth="1"/>
    <col min="8708" max="8960" width="10.7109375" style="41"/>
    <col min="8961" max="8961" width="1.140625" style="41" customWidth="1"/>
    <col min="8962" max="8962" width="31.42578125" style="41" customWidth="1"/>
    <col min="8963" max="8963" width="127.5703125" style="41" customWidth="1"/>
    <col min="8964" max="9216" width="10.7109375" style="41"/>
    <col min="9217" max="9217" width="1.140625" style="41" customWidth="1"/>
    <col min="9218" max="9218" width="31.42578125" style="41" customWidth="1"/>
    <col min="9219" max="9219" width="127.5703125" style="41" customWidth="1"/>
    <col min="9220" max="9472" width="10.7109375" style="41"/>
    <col min="9473" max="9473" width="1.140625" style="41" customWidth="1"/>
    <col min="9474" max="9474" width="31.42578125" style="41" customWidth="1"/>
    <col min="9475" max="9475" width="127.5703125" style="41" customWidth="1"/>
    <col min="9476" max="9728" width="10.7109375" style="41"/>
    <col min="9729" max="9729" width="1.140625" style="41" customWidth="1"/>
    <col min="9730" max="9730" width="31.42578125" style="41" customWidth="1"/>
    <col min="9731" max="9731" width="127.5703125" style="41" customWidth="1"/>
    <col min="9732" max="9984" width="10.7109375" style="41"/>
    <col min="9985" max="9985" width="1.140625" style="41" customWidth="1"/>
    <col min="9986" max="9986" width="31.42578125" style="41" customWidth="1"/>
    <col min="9987" max="9987" width="127.5703125" style="41" customWidth="1"/>
    <col min="9988" max="10240" width="10.7109375" style="41"/>
    <col min="10241" max="10241" width="1.140625" style="41" customWidth="1"/>
    <col min="10242" max="10242" width="31.42578125" style="41" customWidth="1"/>
    <col min="10243" max="10243" width="127.5703125" style="41" customWidth="1"/>
    <col min="10244" max="10496" width="10.7109375" style="41"/>
    <col min="10497" max="10497" width="1.140625" style="41" customWidth="1"/>
    <col min="10498" max="10498" width="31.42578125" style="41" customWidth="1"/>
    <col min="10499" max="10499" width="127.5703125" style="41" customWidth="1"/>
    <col min="10500" max="10752" width="10.7109375" style="41"/>
    <col min="10753" max="10753" width="1.140625" style="41" customWidth="1"/>
    <col min="10754" max="10754" width="31.42578125" style="41" customWidth="1"/>
    <col min="10755" max="10755" width="127.5703125" style="41" customWidth="1"/>
    <col min="10756" max="11008" width="10.7109375" style="41"/>
    <col min="11009" max="11009" width="1.140625" style="41" customWidth="1"/>
    <col min="11010" max="11010" width="31.42578125" style="41" customWidth="1"/>
    <col min="11011" max="11011" width="127.5703125" style="41" customWidth="1"/>
    <col min="11012" max="11264" width="10.7109375" style="41"/>
    <col min="11265" max="11265" width="1.140625" style="41" customWidth="1"/>
    <col min="11266" max="11266" width="31.42578125" style="41" customWidth="1"/>
    <col min="11267" max="11267" width="127.5703125" style="41" customWidth="1"/>
    <col min="11268" max="11520" width="10.7109375" style="41"/>
    <col min="11521" max="11521" width="1.140625" style="41" customWidth="1"/>
    <col min="11522" max="11522" width="31.42578125" style="41" customWidth="1"/>
    <col min="11523" max="11523" width="127.5703125" style="41" customWidth="1"/>
    <col min="11524" max="11776" width="10.7109375" style="41"/>
    <col min="11777" max="11777" width="1.140625" style="41" customWidth="1"/>
    <col min="11778" max="11778" width="31.42578125" style="41" customWidth="1"/>
    <col min="11779" max="11779" width="127.5703125" style="41" customWidth="1"/>
    <col min="11780" max="12032" width="10.7109375" style="41"/>
    <col min="12033" max="12033" width="1.140625" style="41" customWidth="1"/>
    <col min="12034" max="12034" width="31.42578125" style="41" customWidth="1"/>
    <col min="12035" max="12035" width="127.5703125" style="41" customWidth="1"/>
    <col min="12036" max="12288" width="10.7109375" style="41"/>
    <col min="12289" max="12289" width="1.140625" style="41" customWidth="1"/>
    <col min="12290" max="12290" width="31.42578125" style="41" customWidth="1"/>
    <col min="12291" max="12291" width="127.5703125" style="41" customWidth="1"/>
    <col min="12292" max="12544" width="10.7109375" style="41"/>
    <col min="12545" max="12545" width="1.140625" style="41" customWidth="1"/>
    <col min="12546" max="12546" width="31.42578125" style="41" customWidth="1"/>
    <col min="12547" max="12547" width="127.5703125" style="41" customWidth="1"/>
    <col min="12548" max="12800" width="10.7109375" style="41"/>
    <col min="12801" max="12801" width="1.140625" style="41" customWidth="1"/>
    <col min="12802" max="12802" width="31.42578125" style="41" customWidth="1"/>
    <col min="12803" max="12803" width="127.5703125" style="41" customWidth="1"/>
    <col min="12804" max="13056" width="10.7109375" style="41"/>
    <col min="13057" max="13057" width="1.140625" style="41" customWidth="1"/>
    <col min="13058" max="13058" width="31.42578125" style="41" customWidth="1"/>
    <col min="13059" max="13059" width="127.5703125" style="41" customWidth="1"/>
    <col min="13060" max="13312" width="10.7109375" style="41"/>
    <col min="13313" max="13313" width="1.140625" style="41" customWidth="1"/>
    <col min="13314" max="13314" width="31.42578125" style="41" customWidth="1"/>
    <col min="13315" max="13315" width="127.5703125" style="41" customWidth="1"/>
    <col min="13316" max="13568" width="10.7109375" style="41"/>
    <col min="13569" max="13569" width="1.140625" style="41" customWidth="1"/>
    <col min="13570" max="13570" width="31.42578125" style="41" customWidth="1"/>
    <col min="13571" max="13571" width="127.5703125" style="41" customWidth="1"/>
    <col min="13572" max="13824" width="10.7109375" style="41"/>
    <col min="13825" max="13825" width="1.140625" style="41" customWidth="1"/>
    <col min="13826" max="13826" width="31.42578125" style="41" customWidth="1"/>
    <col min="13827" max="13827" width="127.5703125" style="41" customWidth="1"/>
    <col min="13828" max="14080" width="10.7109375" style="41"/>
    <col min="14081" max="14081" width="1.140625" style="41" customWidth="1"/>
    <col min="14082" max="14082" width="31.42578125" style="41" customWidth="1"/>
    <col min="14083" max="14083" width="127.5703125" style="41" customWidth="1"/>
    <col min="14084" max="14336" width="10.7109375" style="41"/>
    <col min="14337" max="14337" width="1.140625" style="41" customWidth="1"/>
    <col min="14338" max="14338" width="31.42578125" style="41" customWidth="1"/>
    <col min="14339" max="14339" width="127.5703125" style="41" customWidth="1"/>
    <col min="14340" max="14592" width="10.7109375" style="41"/>
    <col min="14593" max="14593" width="1.140625" style="41" customWidth="1"/>
    <col min="14594" max="14594" width="31.42578125" style="41" customWidth="1"/>
    <col min="14595" max="14595" width="127.5703125" style="41" customWidth="1"/>
    <col min="14596" max="14848" width="10.7109375" style="41"/>
    <col min="14849" max="14849" width="1.140625" style="41" customWidth="1"/>
    <col min="14850" max="14850" width="31.42578125" style="41" customWidth="1"/>
    <col min="14851" max="14851" width="127.5703125" style="41" customWidth="1"/>
    <col min="14852" max="15104" width="10.7109375" style="41"/>
    <col min="15105" max="15105" width="1.140625" style="41" customWidth="1"/>
    <col min="15106" max="15106" width="31.42578125" style="41" customWidth="1"/>
    <col min="15107" max="15107" width="127.5703125" style="41" customWidth="1"/>
    <col min="15108" max="15360" width="10.7109375" style="41"/>
    <col min="15361" max="15361" width="1.140625" style="41" customWidth="1"/>
    <col min="15362" max="15362" width="31.42578125" style="41" customWidth="1"/>
    <col min="15363" max="15363" width="127.5703125" style="41" customWidth="1"/>
    <col min="15364" max="15616" width="10.7109375" style="41"/>
    <col min="15617" max="15617" width="1.140625" style="41" customWidth="1"/>
    <col min="15618" max="15618" width="31.42578125" style="41" customWidth="1"/>
    <col min="15619" max="15619" width="127.5703125" style="41" customWidth="1"/>
    <col min="15620" max="15872" width="10.7109375" style="41"/>
    <col min="15873" max="15873" width="1.140625" style="41" customWidth="1"/>
    <col min="15874" max="15874" width="31.42578125" style="41" customWidth="1"/>
    <col min="15875" max="15875" width="127.5703125" style="41" customWidth="1"/>
    <col min="15876" max="16128" width="10.7109375" style="41"/>
    <col min="16129" max="16129" width="1.140625" style="41" customWidth="1"/>
    <col min="16130" max="16130" width="31.42578125" style="41" customWidth="1"/>
    <col min="16131" max="16131" width="127.5703125" style="41" customWidth="1"/>
    <col min="16132" max="16384" width="10.7109375" style="41"/>
  </cols>
  <sheetData>
    <row r="1" spans="2:3" ht="6.75" customHeight="1"/>
    <row r="2" spans="2:3" ht="70.150000000000006" customHeight="1">
      <c r="B2" s="733" t="s">
        <v>1</v>
      </c>
      <c r="C2" s="734"/>
    </row>
    <row r="3" spans="2:3" ht="16.149999999999999" thickBot="1"/>
    <row r="4" spans="2:3" s="42" customFormat="1" ht="58.5" customHeight="1">
      <c r="B4" s="43" t="s">
        <v>2</v>
      </c>
      <c r="C4" s="44"/>
    </row>
    <row r="5" spans="2:3" s="42" customFormat="1" ht="65.25" customHeight="1">
      <c r="B5" s="45" t="s">
        <v>3</v>
      </c>
      <c r="C5" s="46"/>
    </row>
    <row r="6" spans="2:3" s="42" customFormat="1" ht="99" customHeight="1">
      <c r="B6" s="47" t="s">
        <v>4</v>
      </c>
      <c r="C6" s="48"/>
    </row>
    <row r="7" spans="2:3" s="42" customFormat="1" ht="99" customHeight="1">
      <c r="B7" s="49" t="s">
        <v>5</v>
      </c>
      <c r="C7" s="50"/>
    </row>
    <row r="8" spans="2:3" s="42" customFormat="1" ht="48" customHeight="1" thickBot="1">
      <c r="B8" s="51" t="s">
        <v>6</v>
      </c>
      <c r="C8" s="52"/>
    </row>
    <row r="9" spans="2:3" ht="16.149999999999999" thickBot="1">
      <c r="C9" s="301"/>
    </row>
    <row r="10" spans="2:3" ht="61.5" customHeight="1">
      <c r="B10" s="43" t="s">
        <v>7</v>
      </c>
      <c r="C10" s="44"/>
    </row>
    <row r="11" spans="2:3" ht="61.5" customHeight="1">
      <c r="B11" s="49" t="s">
        <v>8</v>
      </c>
      <c r="C11" s="50"/>
    </row>
    <row r="12" spans="2:3" ht="43.5" customHeight="1" thickBot="1">
      <c r="B12" s="51" t="s">
        <v>9</v>
      </c>
      <c r="C12" s="53"/>
    </row>
  </sheetData>
  <sheetProtection sheet="1" objects="1" scenarios="1"/>
  <mergeCells count="1">
    <mergeCell ref="B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AY13"/>
  <sheetViews>
    <sheetView zoomScale="70" zoomScaleNormal="70" workbookViewId="0">
      <selection activeCell="B2" sqref="B2:G2"/>
    </sheetView>
  </sheetViews>
  <sheetFormatPr defaultColWidth="10.7109375" defaultRowHeight="11.45"/>
  <cols>
    <col min="1" max="1" width="1.42578125" style="205" customWidth="1"/>
    <col min="2" max="2" width="4.42578125" style="297"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10</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38" t="s">
        <v>62</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row>
    <row r="7" spans="1:51" s="233" customFormat="1" ht="114" customHeight="1">
      <c r="A7" s="226"/>
      <c r="B7" s="227" t="s">
        <v>63</v>
      </c>
      <c r="C7" s="114" t="s">
        <v>64</v>
      </c>
      <c r="D7" s="85"/>
      <c r="E7" s="86"/>
      <c r="F7" s="87"/>
      <c r="G7" s="87"/>
      <c r="H7" s="88"/>
      <c r="I7" s="88"/>
      <c r="J7" s="228" t="str">
        <f>S7</f>
        <v/>
      </c>
      <c r="K7" s="229">
        <f>E7*10+F7</f>
        <v>0</v>
      </c>
      <c r="L7" s="229" t="b">
        <f>OR(K7=31)</f>
        <v>0</v>
      </c>
      <c r="M7" s="229" t="b">
        <f>OR(K7=21,K7=32)</f>
        <v>0</v>
      </c>
      <c r="N7" s="229" t="b">
        <f>OR(K7=22,K7=33)</f>
        <v>0</v>
      </c>
      <c r="O7" s="229" t="b">
        <f>OR(K7=11,K7=12)</f>
        <v>0</v>
      </c>
      <c r="P7" s="229" t="b">
        <f>OR(K7=23,K7=34)</f>
        <v>0</v>
      </c>
      <c r="Q7" s="229" t="b">
        <f>OR(K7=13,K7=14,K7=24)</f>
        <v>0</v>
      </c>
      <c r="R7" s="229" t="b">
        <f>OR(K7=1,K7=2,K7=3,K7=4)</f>
        <v>0</v>
      </c>
      <c r="S7" s="230" t="str">
        <f t="shared" ref="S7:S13" si="0">IF(COUNTA(E7:F7)&lt;2,"",(IF(L7=TRUE,$L$5,IF(M7=TRUE,$M$5,IF(N7=TRUE,$N$5,IF(O7=TRUE,$O$5,IF(P7=TRUE,$P$5,IF(Q7=TRUE,$Q$5,IF(R7=TRUE,$R$5,0)))))))))</f>
        <v/>
      </c>
      <c r="T7" s="231" t="str">
        <f t="shared" ref="T7:T13" si="1">IF(COUNTA(E7:F7)&lt;2,"",(IF(L7=TRUE,6,IF(M7=TRUE,5,IF(N7=TRUE,4,IF(O7=TRUE,3,IF(P7=TRUE,2,IF(Q7=TRUE,1,IF(R7=TRUE,0,0)))))))))</f>
        <v/>
      </c>
      <c r="U7" s="232" t="e">
        <f t="shared" ref="U7:U13" si="2">T7*10+H7</f>
        <v>#VALUE!</v>
      </c>
      <c r="V7" s="229" t="e">
        <f>OR(U7=61,U7=62,U7=63)</f>
        <v>#VALUE!</v>
      </c>
      <c r="W7" s="229" t="e">
        <f>OR(U7=51,U7=52)</f>
        <v>#VALUE!</v>
      </c>
      <c r="X7" s="229" t="e">
        <f>OR(U7=31,U7=41,U7=42,U7=53)</f>
        <v>#VALUE!</v>
      </c>
      <c r="Y7" s="229" t="e">
        <f>OR(U7=21,U7=32)</f>
        <v>#VALUE!</v>
      </c>
      <c r="Z7" s="229" t="e">
        <f>AND(V7=FALSE,W7=FALSE,X7=FALSE,Y7=FALSE)</f>
        <v>#VALUE!</v>
      </c>
      <c r="AA7" s="115" t="str">
        <f>IF(COUNTA(E7:F7:H7)&lt;3,"",(IF(V7=TRUE,$V$5,IF(W7=TRUE,$W$5,IF(X7=TRUE,$X$5,IF(Y7=TRUE,$Y$5,"Non"))))))</f>
        <v/>
      </c>
      <c r="AB7" s="229" t="e">
        <f>OR(U7=61,U7=62,U7=51,U7=52)</f>
        <v>#VALUE!</v>
      </c>
      <c r="AC7" s="229" t="e">
        <f>OR(U7=41,U7=42)</f>
        <v>#VALUE!</v>
      </c>
      <c r="AD7" s="229" t="e">
        <f>OR(U7=31,U7=32,U7=63,U7=64,U7=53,U7=54,)</f>
        <v>#VALUE!</v>
      </c>
      <c r="AE7" s="229" t="e">
        <f>OR(U7=21,U7=22,)</f>
        <v>#VALUE!</v>
      </c>
      <c r="AF7" s="229" t="e">
        <f>OR(U7=11,U7=12,U7=13,U7=23,)</f>
        <v>#VALUE!</v>
      </c>
      <c r="AG7" s="115" t="str">
        <f>IF(COUNTA(E7:F7:H7)&lt;3,"",(IF(AB7=TRUE,$AB$5,IF(AC7=TRUE,$AC$5,IF(AD7=TRUE,$AD$5,IF(AE7=TRUE,$AE$5,IF(AF7=TRUE,$AF$5,"Aucune")))))))</f>
        <v/>
      </c>
      <c r="AH7" s="229" t="e">
        <f>OR(U7=62,U7=52,U7=42)</f>
        <v>#VALUE!</v>
      </c>
      <c r="AI7" s="229" t="e">
        <f>OR(U7=63,U7=53,U7=43,U7=64,U7=54)</f>
        <v>#VALUE!</v>
      </c>
      <c r="AJ7" s="229" t="e">
        <f>OR(U7=61,U7=51,U7=41)</f>
        <v>#VALUE!</v>
      </c>
      <c r="AK7" s="229" t="e">
        <f>OR(U7=44,U7=32,U7=33,U7=34)</f>
        <v>#VALUE!</v>
      </c>
      <c r="AL7" s="229" t="e">
        <f>OR(U7=22,U7=23,U7=24,U7=12,U7=13,U7=14)</f>
        <v>#VALUE!</v>
      </c>
      <c r="AM7" s="115" t="str">
        <f>IF(COUNTA(E7:F7:H7)&lt;3,"",(IF(AH7=TRUE,$AH$5,IF(AI7=TRUE,$AI$5,IF(AJ7=TRUE,$AJ$5,IF(AK7=TRUE,$AK$5,IF(AL7=TRUE,$AL$5,"Aucune")))))))</f>
        <v/>
      </c>
      <c r="AN7" s="229" t="e">
        <f>OR(U7=61,U7=62,U7=63,U7=51,U7=52,U7=53)</f>
        <v>#VALUE!</v>
      </c>
      <c r="AO7" s="229" t="e">
        <f>OR(U7=41,U7=42,U7=43,U7=31,U7=32,U7=33)</f>
        <v>#VALUE!</v>
      </c>
      <c r="AP7" s="229" t="e">
        <f>OR(U7=21,U7=22,U7=23,U7=11,U7=12,U7=13)</f>
        <v>#VALUE!</v>
      </c>
      <c r="AQ7" s="115" t="str">
        <f>IF(COUNTA(E7:F7:H7)&lt;3,"",(IF(AN7=TRUE,$AN$5,IF(AO7=TRUE,$AO$5,IF(AP7=TRUE,$AP$5,"Aucune action requise")))))</f>
        <v/>
      </c>
      <c r="AR7" s="229" t="e">
        <f>OR(U7=61,U7=51,U7=41,U7=31,U7=21)</f>
        <v>#VALUE!</v>
      </c>
      <c r="AS7" s="229" t="e">
        <f>OR(U7=62,U7=52,U7=42,U7=32,U7=22,U7=63,U7=53)</f>
        <v>#VALUE!</v>
      </c>
      <c r="AT7" s="229" t="e">
        <f>OR(U7=43,U7=33,U7=23,U7=34,U7=24)</f>
        <v>#VALUE!</v>
      </c>
      <c r="AU7" s="229" t="e">
        <f>OR(U7=64,U7=54,U7=44)</f>
        <v>#VALUE!</v>
      </c>
      <c r="AV7" s="115" t="str">
        <f>IF(COUNTA(E7:F7:H7)&lt;3,"",(IF(AR7=TRUE,$AR$5,IF(AS7=TRUE,$AS$5,IF(AT7=TRUE,$AT$5,IF(AU7=TRUE,$AU$5,"Aucun"))))))</f>
        <v/>
      </c>
      <c r="AW7" s="116"/>
      <c r="AX7" s="89"/>
      <c r="AY7" s="536"/>
    </row>
    <row r="8" spans="1:51" s="233" customFormat="1" ht="114" customHeight="1">
      <c r="A8" s="226"/>
      <c r="B8" s="235" t="s">
        <v>65</v>
      </c>
      <c r="C8" s="118" t="s">
        <v>66</v>
      </c>
      <c r="D8" s="80"/>
      <c r="E8" s="31"/>
      <c r="F8" s="32"/>
      <c r="G8" s="32"/>
      <c r="H8" s="33"/>
      <c r="I8" s="33"/>
      <c r="J8" s="236" t="str">
        <f t="shared" ref="J8:J13" si="3">S8</f>
        <v/>
      </c>
      <c r="K8" s="237">
        <f t="shared" ref="K8:K13" si="4">E8*10+F8</f>
        <v>0</v>
      </c>
      <c r="L8" s="237" t="b">
        <f t="shared" ref="L8:L13" si="5">OR(K8=31)</f>
        <v>0</v>
      </c>
      <c r="M8" s="237" t="b">
        <f t="shared" ref="M8:M13" si="6">OR(K8=21,K8=32)</f>
        <v>0</v>
      </c>
      <c r="N8" s="237" t="b">
        <f t="shared" ref="N8:N13" si="7">OR(K8=22,K8=33)</f>
        <v>0</v>
      </c>
      <c r="O8" s="237" t="b">
        <f t="shared" ref="O8:O13" si="8">OR(K8=11,K8=12)</f>
        <v>0</v>
      </c>
      <c r="P8" s="237" t="b">
        <f t="shared" ref="P8:P13" si="9">OR(K8=23,K8=34)</f>
        <v>0</v>
      </c>
      <c r="Q8" s="237" t="b">
        <f t="shared" ref="Q8:Q13" si="10">OR(K8=13,K8=14,K8=24)</f>
        <v>0</v>
      </c>
      <c r="R8" s="237" t="b">
        <f t="shared" ref="R8:R13" si="11">OR(K8=1,K8=2,K8=3,K8=4)</f>
        <v>0</v>
      </c>
      <c r="S8" s="238" t="str">
        <f t="shared" si="0"/>
        <v/>
      </c>
      <c r="T8" s="239" t="str">
        <f t="shared" si="1"/>
        <v/>
      </c>
      <c r="U8" s="240" t="e">
        <f t="shared" si="2"/>
        <v>#VALUE!</v>
      </c>
      <c r="V8" s="237" t="e">
        <f t="shared" ref="V8:V13" si="12">OR(U8=61,U8=62,U8=63)</f>
        <v>#VALUE!</v>
      </c>
      <c r="W8" s="237" t="e">
        <f t="shared" ref="W8:W13" si="13">OR(U8=51,U8=52)</f>
        <v>#VALUE!</v>
      </c>
      <c r="X8" s="237" t="e">
        <f t="shared" ref="X8:X13" si="14">OR(U8=31,U8=41,U8=42,U8=53)</f>
        <v>#VALUE!</v>
      </c>
      <c r="Y8" s="237" t="e">
        <f t="shared" ref="Y8:Y13" si="15">OR(U8=21,U8=32)</f>
        <v>#VALUE!</v>
      </c>
      <c r="Z8" s="237" t="e">
        <f t="shared" ref="Z8:Z13" si="16">AND(V8=FALSE,W8=FALSE,X8=FALSE,Y8=FALSE)</f>
        <v>#VALUE!</v>
      </c>
      <c r="AA8" s="121" t="str">
        <f>IF(COUNTA(E8:F8:H8)&lt;3,"",(IF(V8=TRUE,$V$5,IF(W8=TRUE,$W$5,IF(X8=TRUE,$X$5,IF(Y8=TRUE,$Y$5,"Non"))))))</f>
        <v/>
      </c>
      <c r="AB8" s="237" t="e">
        <f t="shared" ref="AB8:AB13" si="17">OR(U8=61,U8=62,U8=51,U8=52)</f>
        <v>#VALUE!</v>
      </c>
      <c r="AC8" s="237" t="e">
        <f t="shared" ref="AC8:AC13" si="18">OR(U8=41,U8=42)</f>
        <v>#VALUE!</v>
      </c>
      <c r="AD8" s="237" t="e">
        <f t="shared" ref="AD8:AD13" si="19">OR(U8=31,U8=32,U8=63,U8=64,U8=53,U8=54,)</f>
        <v>#VALUE!</v>
      </c>
      <c r="AE8" s="237" t="e">
        <f t="shared" ref="AE8:AE13" si="20">OR(U8=21,U8=22,)</f>
        <v>#VALUE!</v>
      </c>
      <c r="AF8" s="237" t="e">
        <f t="shared" ref="AF8:AF13" si="21">OR(U8=11,U8=12,U8=13,U8=23,)</f>
        <v>#VALUE!</v>
      </c>
      <c r="AG8" s="121" t="str">
        <f>IF(COUNTA(E8:F8:H8)&lt;3,"",(IF(AB8=TRUE,$AB$5,IF(AC8=TRUE,$AC$5,IF(AD8=TRUE,$AD$5,IF(AE8=TRUE,$AE$5,IF(AF8=TRUE,$AF$5,"Aucune")))))))</f>
        <v/>
      </c>
      <c r="AH8" s="237" t="e">
        <f t="shared" ref="AH8:AH13" si="22">OR(U8=62,U8=52,U8=42)</f>
        <v>#VALUE!</v>
      </c>
      <c r="AI8" s="237" t="e">
        <f t="shared" ref="AI8:AI13" si="23">OR(U8=63,U8=53,U8=43,U8=64,U8=54)</f>
        <v>#VALUE!</v>
      </c>
      <c r="AJ8" s="237" t="e">
        <f t="shared" ref="AJ8:AJ13" si="24">OR(U8=61,U8=51,U8=41)</f>
        <v>#VALUE!</v>
      </c>
      <c r="AK8" s="237" t="e">
        <f t="shared" ref="AK8:AK13" si="25">OR(U8=44,U8=32,U8=33,U8=34)</f>
        <v>#VALUE!</v>
      </c>
      <c r="AL8" s="237" t="e">
        <f t="shared" ref="AL8:AL13" si="26">OR(U8=22,U8=23,U8=24,U8=12,U8=13,U8=14)</f>
        <v>#VALUE!</v>
      </c>
      <c r="AM8" s="121" t="str">
        <f>IF(COUNTA(E8:F8:H8)&lt;3,"",(IF(AH8=TRUE,$AH$5,IF(AI8=TRUE,$AI$5,IF(AJ8=TRUE,$AJ$5,IF(AK8=TRUE,$AK$5,IF(AL8=TRUE,$AL$5,"Aucune")))))))</f>
        <v/>
      </c>
      <c r="AN8" s="237" t="e">
        <f t="shared" ref="AN8:AN13" si="27">OR(U8=61,U8=62,U8=63,U8=51,U8=52,U8=53)</f>
        <v>#VALUE!</v>
      </c>
      <c r="AO8" s="237" t="e">
        <f t="shared" ref="AO8:AO13" si="28">OR(U8=41,U8=42,U8=43,U8=31,U8=32,U8=33)</f>
        <v>#VALUE!</v>
      </c>
      <c r="AP8" s="237" t="e">
        <f t="shared" ref="AP8:AP13" si="29">OR(U8=21,U8=22,U8=23,U8=11,U8=12,U8=13)</f>
        <v>#VALUE!</v>
      </c>
      <c r="AQ8" s="121" t="str">
        <f>IF(COUNTA(E8:F8:H8)&lt;3,"",(IF(AN8=TRUE,$AN$5,IF(AO8=TRUE,$AO$5,IF(AP8=TRUE,$AP$5,"Aucune action requise")))))</f>
        <v/>
      </c>
      <c r="AR8" s="237" t="e">
        <f t="shared" ref="AR8:AR13" si="30">OR(U8=61,U8=51,U8=41,U8=31,U8=21)</f>
        <v>#VALUE!</v>
      </c>
      <c r="AS8" s="237" t="e">
        <f t="shared" ref="AS8:AS13" si="31">OR(U8=62,U8=52,U8=42,U8=32,U8=22,U8=63,U8=53)</f>
        <v>#VALUE!</v>
      </c>
      <c r="AT8" s="237" t="e">
        <f t="shared" ref="AT8:AT13" si="32">OR(U8=43,U8=33,U8=23,U8=34,U8=24)</f>
        <v>#VALUE!</v>
      </c>
      <c r="AU8" s="237" t="e">
        <f t="shared" ref="AU8:AU13" si="33">OR(U8=64,U8=54,U8=44)</f>
        <v>#VALUE!</v>
      </c>
      <c r="AV8" s="121" t="str">
        <f>IF(COUNTA(E8:F8:H8)&lt;3,"",(IF(AR8=TRUE,$AR$5,IF(AS8=TRUE,$AS$5,IF(AT8=TRUE,$AT$5,IF(AU8=TRUE,$AU$5,"Aucun"))))))</f>
        <v/>
      </c>
      <c r="AW8" s="122"/>
      <c r="AX8" s="34"/>
      <c r="AY8" s="40"/>
    </row>
    <row r="9" spans="1:51" s="233" customFormat="1" ht="114" customHeight="1">
      <c r="A9" s="226"/>
      <c r="B9" s="235" t="s">
        <v>67</v>
      </c>
      <c r="C9" s="118" t="s">
        <v>68</v>
      </c>
      <c r="D9" s="80"/>
      <c r="E9" s="31"/>
      <c r="F9" s="32"/>
      <c r="G9" s="32"/>
      <c r="H9" s="33"/>
      <c r="I9" s="33"/>
      <c r="J9" s="236" t="str">
        <f t="shared" si="3"/>
        <v/>
      </c>
      <c r="K9" s="237">
        <f t="shared" si="4"/>
        <v>0</v>
      </c>
      <c r="L9" s="237" t="b">
        <f t="shared" si="5"/>
        <v>0</v>
      </c>
      <c r="M9" s="237" t="b">
        <f t="shared" si="6"/>
        <v>0</v>
      </c>
      <c r="N9" s="237" t="b">
        <f t="shared" si="7"/>
        <v>0</v>
      </c>
      <c r="O9" s="237" t="b">
        <f t="shared" si="8"/>
        <v>0</v>
      </c>
      <c r="P9" s="237" t="b">
        <f t="shared" si="9"/>
        <v>0</v>
      </c>
      <c r="Q9" s="237" t="b">
        <f t="shared" si="10"/>
        <v>0</v>
      </c>
      <c r="R9" s="237" t="b">
        <f t="shared" si="11"/>
        <v>0</v>
      </c>
      <c r="S9" s="238" t="str">
        <f t="shared" si="0"/>
        <v/>
      </c>
      <c r="T9" s="239" t="str">
        <f t="shared" si="1"/>
        <v/>
      </c>
      <c r="U9" s="240" t="e">
        <f t="shared" si="2"/>
        <v>#VALUE!</v>
      </c>
      <c r="V9" s="237" t="e">
        <f t="shared" si="12"/>
        <v>#VALUE!</v>
      </c>
      <c r="W9" s="237" t="e">
        <f t="shared" si="13"/>
        <v>#VALUE!</v>
      </c>
      <c r="X9" s="237" t="e">
        <f t="shared" si="14"/>
        <v>#VALUE!</v>
      </c>
      <c r="Y9" s="237" t="e">
        <f t="shared" si="15"/>
        <v>#VALUE!</v>
      </c>
      <c r="Z9" s="237" t="e">
        <f t="shared" si="16"/>
        <v>#VALUE!</v>
      </c>
      <c r="AA9" s="121" t="str">
        <f>IF(COUNTA(E9:F9:H9)&lt;3,"",(IF(V9=TRUE,$V$5,IF(W9=TRUE,$W$5,IF(X9=TRUE,$X$5,IF(Y9=TRUE,$Y$5,"Non"))))))</f>
        <v/>
      </c>
      <c r="AB9" s="237" t="e">
        <f t="shared" si="17"/>
        <v>#VALUE!</v>
      </c>
      <c r="AC9" s="237" t="e">
        <f t="shared" si="18"/>
        <v>#VALUE!</v>
      </c>
      <c r="AD9" s="237" t="e">
        <f t="shared" si="19"/>
        <v>#VALUE!</v>
      </c>
      <c r="AE9" s="237" t="e">
        <f t="shared" si="20"/>
        <v>#VALUE!</v>
      </c>
      <c r="AF9" s="237" t="e">
        <f t="shared" si="21"/>
        <v>#VALUE!</v>
      </c>
      <c r="AG9" s="121" t="str">
        <f>IF(COUNTA(E9:F9:H9)&lt;3,"",(IF(AB9=TRUE,$AB$5,IF(AC9=TRUE,$AC$5,IF(AD9=TRUE,$AD$5,IF(AE9=TRUE,$AE$5,IF(AF9=TRUE,$AF$5,"Aucune")))))))</f>
        <v/>
      </c>
      <c r="AH9" s="237" t="e">
        <f t="shared" si="22"/>
        <v>#VALUE!</v>
      </c>
      <c r="AI9" s="237" t="e">
        <f t="shared" si="23"/>
        <v>#VALUE!</v>
      </c>
      <c r="AJ9" s="237" t="e">
        <f t="shared" si="24"/>
        <v>#VALUE!</v>
      </c>
      <c r="AK9" s="237" t="e">
        <f t="shared" si="25"/>
        <v>#VALUE!</v>
      </c>
      <c r="AL9" s="237" t="e">
        <f t="shared" si="26"/>
        <v>#VALUE!</v>
      </c>
      <c r="AM9" s="121" t="str">
        <f>IF(COUNTA(E9:F9:H9)&lt;3,"",(IF(AH9=TRUE,$AH$5,IF(AI9=TRUE,$AI$5,IF(AJ9=TRUE,$AJ$5,IF(AK9=TRUE,$AK$5,IF(AL9=TRUE,$AL$5,"Aucune")))))))</f>
        <v/>
      </c>
      <c r="AN9" s="237" t="e">
        <f t="shared" si="27"/>
        <v>#VALUE!</v>
      </c>
      <c r="AO9" s="237" t="e">
        <f t="shared" si="28"/>
        <v>#VALUE!</v>
      </c>
      <c r="AP9" s="237" t="e">
        <f t="shared" si="29"/>
        <v>#VALUE!</v>
      </c>
      <c r="AQ9" s="121" t="str">
        <f>IF(COUNTA(E9:F9:H9)&lt;3,"",(IF(AN9=TRUE,$AN$5,IF(AO9=TRUE,$AO$5,IF(AP9=TRUE,$AP$5,"Aucune action requise")))))</f>
        <v/>
      </c>
      <c r="AR9" s="237" t="e">
        <f t="shared" si="30"/>
        <v>#VALUE!</v>
      </c>
      <c r="AS9" s="237" t="e">
        <f t="shared" si="31"/>
        <v>#VALUE!</v>
      </c>
      <c r="AT9" s="237" t="e">
        <f t="shared" si="32"/>
        <v>#VALUE!</v>
      </c>
      <c r="AU9" s="237" t="e">
        <f t="shared" si="33"/>
        <v>#VALUE!</v>
      </c>
      <c r="AV9" s="121" t="str">
        <f>IF(COUNTA(E9:F9:H9)&lt;3,"",(IF(AR9=TRUE,$AR$5,IF(AS9=TRUE,$AS$5,IF(AT9=TRUE,$AT$5,IF(AU9=TRUE,$AU$5,"Aucun"))))))</f>
        <v/>
      </c>
      <c r="AW9" s="122"/>
      <c r="AX9" s="34"/>
      <c r="AY9" s="40"/>
    </row>
    <row r="10" spans="1:51" s="233" customFormat="1" ht="114" customHeight="1">
      <c r="A10" s="226"/>
      <c r="B10" s="355" t="s">
        <v>69</v>
      </c>
      <c r="C10" s="356" t="s">
        <v>70</v>
      </c>
      <c r="D10" s="357"/>
      <c r="E10" s="358"/>
      <c r="F10" s="359"/>
      <c r="G10" s="359"/>
      <c r="H10" s="360"/>
      <c r="I10" s="360"/>
      <c r="J10" s="361" t="str">
        <f t="shared" ref="J10" si="34">S10</f>
        <v/>
      </c>
      <c r="K10" s="362">
        <f t="shared" ref="K10" si="35">E10*10+F10</f>
        <v>0</v>
      </c>
      <c r="L10" s="362" t="b">
        <f t="shared" ref="L10" si="36">OR(K10=31)</f>
        <v>0</v>
      </c>
      <c r="M10" s="362" t="b">
        <f t="shared" ref="M10" si="37">OR(K10=21,K10=32)</f>
        <v>0</v>
      </c>
      <c r="N10" s="362" t="b">
        <f t="shared" ref="N10" si="38">OR(K10=22,K10=33)</f>
        <v>0</v>
      </c>
      <c r="O10" s="362" t="b">
        <f t="shared" ref="O10" si="39">OR(K10=11,K10=12)</f>
        <v>0</v>
      </c>
      <c r="P10" s="362" t="b">
        <f t="shared" ref="P10" si="40">OR(K10=23,K10=34)</f>
        <v>0</v>
      </c>
      <c r="Q10" s="362" t="b">
        <f t="shared" ref="Q10" si="41">OR(K10=13,K10=14,K10=24)</f>
        <v>0</v>
      </c>
      <c r="R10" s="362" t="b">
        <f t="shared" ref="R10" si="42">OR(K10=1,K10=2,K10=3,K10=4)</f>
        <v>0</v>
      </c>
      <c r="S10" s="363" t="str">
        <f t="shared" si="0"/>
        <v/>
      </c>
      <c r="T10" s="364" t="str">
        <f t="shared" si="1"/>
        <v/>
      </c>
      <c r="U10" s="365" t="e">
        <f t="shared" si="2"/>
        <v>#VALUE!</v>
      </c>
      <c r="V10" s="362" t="e">
        <f t="shared" ref="V10" si="43">OR(U10=61,U10=62,U10=63)</f>
        <v>#VALUE!</v>
      </c>
      <c r="W10" s="362" t="e">
        <f t="shared" ref="W10" si="44">OR(U10=51,U10=52)</f>
        <v>#VALUE!</v>
      </c>
      <c r="X10" s="362" t="e">
        <f t="shared" ref="X10" si="45">OR(U10=31,U10=41,U10=42,U10=53)</f>
        <v>#VALUE!</v>
      </c>
      <c r="Y10" s="362" t="e">
        <f t="shared" ref="Y10" si="46">OR(U10=21,U10=32)</f>
        <v>#VALUE!</v>
      </c>
      <c r="Z10" s="362" t="e">
        <f t="shared" ref="Z10" si="47">AND(V10=FALSE,W10=FALSE,X10=FALSE,Y10=FALSE)</f>
        <v>#VALUE!</v>
      </c>
      <c r="AA10" s="366" t="str">
        <f>IF(COUNTA(E10:F10:H10)&lt;3,"",(IF(V10=TRUE,$V$5,IF(W10=TRUE,$W$5,IF(X10=TRUE,$X$5,IF(Y10=TRUE,$Y$5,"Non"))))))</f>
        <v/>
      </c>
      <c r="AB10" s="362" t="e">
        <f t="shared" ref="AB10" si="48">OR(U10=61,U10=62,U10=51,U10=52)</f>
        <v>#VALUE!</v>
      </c>
      <c r="AC10" s="362" t="e">
        <f t="shared" ref="AC10" si="49">OR(U10=41,U10=42)</f>
        <v>#VALUE!</v>
      </c>
      <c r="AD10" s="362" t="e">
        <f t="shared" ref="AD10" si="50">OR(U10=31,U10=32,U10=63,U10=64,U10=53,U10=54,)</f>
        <v>#VALUE!</v>
      </c>
      <c r="AE10" s="362" t="e">
        <f t="shared" ref="AE10" si="51">OR(U10=21,U10=22,)</f>
        <v>#VALUE!</v>
      </c>
      <c r="AF10" s="362" t="e">
        <f t="shared" ref="AF10" si="52">OR(U10=11,U10=12,U10=13,U10=23,)</f>
        <v>#VALUE!</v>
      </c>
      <c r="AG10" s="366" t="str">
        <f>IF(COUNTA(E10:F10:H10)&lt;3,"",(IF(AB10=TRUE,$AB$5,IF(AC10=TRUE,$AC$5,IF(AD10=TRUE,$AD$5,IF(AE10=TRUE,$AE$5,IF(AF10=TRUE,$AF$5,"Aucune")))))))</f>
        <v/>
      </c>
      <c r="AH10" s="362" t="e">
        <f t="shared" ref="AH10" si="53">OR(U10=62,U10=52,U10=42)</f>
        <v>#VALUE!</v>
      </c>
      <c r="AI10" s="362" t="e">
        <f t="shared" ref="AI10" si="54">OR(U10=63,U10=53,U10=43,U10=64,U10=54)</f>
        <v>#VALUE!</v>
      </c>
      <c r="AJ10" s="362" t="e">
        <f t="shared" ref="AJ10" si="55">OR(U10=61,U10=51,U10=41)</f>
        <v>#VALUE!</v>
      </c>
      <c r="AK10" s="362" t="e">
        <f t="shared" ref="AK10" si="56">OR(U10=44,U10=32,U10=33,U10=34)</f>
        <v>#VALUE!</v>
      </c>
      <c r="AL10" s="362" t="e">
        <f t="shared" ref="AL10" si="57">OR(U10=22,U10=23,U10=24,U10=12,U10=13,U10=14)</f>
        <v>#VALUE!</v>
      </c>
      <c r="AM10" s="366" t="str">
        <f>IF(COUNTA(E10:F10:H10)&lt;3,"",(IF(AH10=TRUE,$AH$5,IF(AI10=TRUE,$AI$5,IF(AJ10=TRUE,$AJ$5,IF(AK10=TRUE,$AK$5,IF(AL10=TRUE,$AL$5,"Aucune")))))))</f>
        <v/>
      </c>
      <c r="AN10" s="362" t="e">
        <f t="shared" ref="AN10" si="58">OR(U10=61,U10=62,U10=63,U10=51,U10=52,U10=53)</f>
        <v>#VALUE!</v>
      </c>
      <c r="AO10" s="362" t="e">
        <f t="shared" ref="AO10" si="59">OR(U10=41,U10=42,U10=43,U10=31,U10=32,U10=33)</f>
        <v>#VALUE!</v>
      </c>
      <c r="AP10" s="362" t="e">
        <f t="shared" ref="AP10" si="60">OR(U10=21,U10=22,U10=23,U10=11,U10=12,U10=13)</f>
        <v>#VALUE!</v>
      </c>
      <c r="AQ10" s="366" t="str">
        <f>IF(COUNTA(E10:F10:H10)&lt;3,"",(IF(AN10=TRUE,$AN$5,IF(AO10=TRUE,$AO$5,IF(AP10=TRUE,$AP$5,"Aucune action requise")))))</f>
        <v/>
      </c>
      <c r="AR10" s="362" t="e">
        <f t="shared" ref="AR10" si="61">OR(U10=61,U10=51,U10=41,U10=31,U10=21)</f>
        <v>#VALUE!</v>
      </c>
      <c r="AS10" s="362" t="e">
        <f t="shared" ref="AS10" si="62">OR(U10=62,U10=52,U10=42,U10=32,U10=22,U10=63,U10=53)</f>
        <v>#VALUE!</v>
      </c>
      <c r="AT10" s="362" t="e">
        <f t="shared" ref="AT10" si="63">OR(U10=43,U10=33,U10=23,U10=34,U10=24)</f>
        <v>#VALUE!</v>
      </c>
      <c r="AU10" s="362" t="e">
        <f t="shared" ref="AU10" si="64">OR(U10=64,U10=54,U10=44)</f>
        <v>#VALUE!</v>
      </c>
      <c r="AV10" s="366" t="str">
        <f>IF(COUNTA(E10:F10:H10)&lt;3,"",(IF(AR10=TRUE,$AR$5,IF(AS10=TRUE,$AS$5,IF(AT10=TRUE,$AT$5,IF(AU10=TRUE,$AU$5,"Aucun"))))))</f>
        <v/>
      </c>
      <c r="AW10" s="367"/>
      <c r="AX10" s="368"/>
      <c r="AY10" s="537"/>
    </row>
    <row r="11" spans="1:51" s="233" customFormat="1" ht="114" customHeight="1" thickBot="1">
      <c r="A11" s="226"/>
      <c r="B11" s="242" t="s">
        <v>71</v>
      </c>
      <c r="C11" s="127" t="s">
        <v>72</v>
      </c>
      <c r="D11" s="81"/>
      <c r="E11" s="54"/>
      <c r="F11" s="55"/>
      <c r="G11" s="55"/>
      <c r="H11" s="56"/>
      <c r="I11" s="56"/>
      <c r="J11" s="243" t="str">
        <f t="shared" si="3"/>
        <v/>
      </c>
      <c r="K11" s="244">
        <f t="shared" si="4"/>
        <v>0</v>
      </c>
      <c r="L11" s="244" t="b">
        <f t="shared" si="5"/>
        <v>0</v>
      </c>
      <c r="M11" s="244" t="b">
        <f t="shared" si="6"/>
        <v>0</v>
      </c>
      <c r="N11" s="244" t="b">
        <f t="shared" si="7"/>
        <v>0</v>
      </c>
      <c r="O11" s="244" t="b">
        <f t="shared" si="8"/>
        <v>0</v>
      </c>
      <c r="P11" s="244" t="b">
        <f t="shared" si="9"/>
        <v>0</v>
      </c>
      <c r="Q11" s="244" t="b">
        <f t="shared" si="10"/>
        <v>0</v>
      </c>
      <c r="R11" s="244" t="b">
        <f t="shared" si="11"/>
        <v>0</v>
      </c>
      <c r="S11" s="245" t="str">
        <f t="shared" si="0"/>
        <v/>
      </c>
      <c r="T11" s="246" t="str">
        <f t="shared" si="1"/>
        <v/>
      </c>
      <c r="U11" s="247" t="e">
        <f t="shared" si="2"/>
        <v>#VALUE!</v>
      </c>
      <c r="V11" s="244" t="e">
        <f t="shared" si="12"/>
        <v>#VALUE!</v>
      </c>
      <c r="W11" s="244" t="e">
        <f t="shared" si="13"/>
        <v>#VALUE!</v>
      </c>
      <c r="X11" s="244" t="e">
        <f t="shared" si="14"/>
        <v>#VALUE!</v>
      </c>
      <c r="Y11" s="244" t="e">
        <f t="shared" si="15"/>
        <v>#VALUE!</v>
      </c>
      <c r="Z11" s="244" t="e">
        <f t="shared" si="16"/>
        <v>#VALUE!</v>
      </c>
      <c r="AA11" s="130" t="str">
        <f>IF(COUNTA(E11:F11:H11)&lt;3,"",(IF(V11=TRUE,$V$5,IF(W11=TRUE,$W$5,IF(X11=TRUE,$X$5,IF(Y11=TRUE,$Y$5,"Non"))))))</f>
        <v/>
      </c>
      <c r="AB11" s="244" t="e">
        <f t="shared" si="17"/>
        <v>#VALUE!</v>
      </c>
      <c r="AC11" s="244" t="e">
        <f t="shared" si="18"/>
        <v>#VALUE!</v>
      </c>
      <c r="AD11" s="244" t="e">
        <f t="shared" si="19"/>
        <v>#VALUE!</v>
      </c>
      <c r="AE11" s="244" t="e">
        <f t="shared" si="20"/>
        <v>#VALUE!</v>
      </c>
      <c r="AF11" s="244" t="e">
        <f t="shared" si="21"/>
        <v>#VALUE!</v>
      </c>
      <c r="AG11" s="130" t="str">
        <f>IF(COUNTA(E11:F11:H11)&lt;3,"",(IF(AB11=TRUE,$AB$5,IF(AC11=TRUE,$AC$5,IF(AD11=TRUE,$AD$5,IF(AE11=TRUE,$AE$5,IF(AF11=TRUE,$AF$5,"Aucune")))))))</f>
        <v/>
      </c>
      <c r="AH11" s="244" t="e">
        <f t="shared" si="22"/>
        <v>#VALUE!</v>
      </c>
      <c r="AI11" s="244" t="e">
        <f t="shared" si="23"/>
        <v>#VALUE!</v>
      </c>
      <c r="AJ11" s="244" t="e">
        <f t="shared" si="24"/>
        <v>#VALUE!</v>
      </c>
      <c r="AK11" s="244" t="e">
        <f t="shared" si="25"/>
        <v>#VALUE!</v>
      </c>
      <c r="AL11" s="244" t="e">
        <f t="shared" si="26"/>
        <v>#VALUE!</v>
      </c>
      <c r="AM11" s="130" t="str">
        <f>IF(COUNTA(E11:F11:H11)&lt;3,"",(IF(AH11=TRUE,$AH$5,IF(AI11=TRUE,$AI$5,IF(AJ11=TRUE,$AJ$5,IF(AK11=TRUE,$AK$5,IF(AL11=TRUE,$AL$5,"Aucune")))))))</f>
        <v/>
      </c>
      <c r="AN11" s="244" t="e">
        <f t="shared" si="27"/>
        <v>#VALUE!</v>
      </c>
      <c r="AO11" s="244" t="e">
        <f t="shared" si="28"/>
        <v>#VALUE!</v>
      </c>
      <c r="AP11" s="244" t="e">
        <f t="shared" si="29"/>
        <v>#VALUE!</v>
      </c>
      <c r="AQ11" s="130" t="str">
        <f>IF(COUNTA(E11:F11:H11)&lt;3,"",(IF(AN11=TRUE,$AN$5,IF(AO11=TRUE,$AO$5,IF(AP11=TRUE,$AP$5,"Aucune action requise")))))</f>
        <v/>
      </c>
      <c r="AR11" s="244" t="e">
        <f t="shared" si="30"/>
        <v>#VALUE!</v>
      </c>
      <c r="AS11" s="244" t="e">
        <f t="shared" si="31"/>
        <v>#VALUE!</v>
      </c>
      <c r="AT11" s="244" t="e">
        <f t="shared" si="32"/>
        <v>#VALUE!</v>
      </c>
      <c r="AU11" s="244" t="e">
        <f t="shared" si="33"/>
        <v>#VALUE!</v>
      </c>
      <c r="AV11" s="130" t="str">
        <f>IF(COUNTA(E11:F11:H11)&lt;3,"",(IF(AR11=TRUE,$AR$5,IF(AS11=TRUE,$AS$5,IF(AT11=TRUE,$AT$5,IF(AU11=TRUE,$AU$5,"Aucun"))))))</f>
        <v/>
      </c>
      <c r="AW11" s="131"/>
      <c r="AX11" s="57"/>
      <c r="AY11" s="538"/>
    </row>
    <row r="12" spans="1:51" s="233" customFormat="1" ht="114" customHeight="1">
      <c r="A12" s="226"/>
      <c r="B12" s="426" t="s">
        <v>73</v>
      </c>
      <c r="C12" s="427" t="s">
        <v>74</v>
      </c>
      <c r="D12" s="428"/>
      <c r="E12" s="429"/>
      <c r="F12" s="430"/>
      <c r="G12" s="430"/>
      <c r="H12" s="431"/>
      <c r="I12" s="431"/>
      <c r="J12" s="432" t="str">
        <f t="shared" si="3"/>
        <v/>
      </c>
      <c r="K12" s="433">
        <f t="shared" si="4"/>
        <v>0</v>
      </c>
      <c r="L12" s="433" t="b">
        <f t="shared" si="5"/>
        <v>0</v>
      </c>
      <c r="M12" s="433" t="b">
        <f t="shared" si="6"/>
        <v>0</v>
      </c>
      <c r="N12" s="433" t="b">
        <f t="shared" si="7"/>
        <v>0</v>
      </c>
      <c r="O12" s="433" t="b">
        <f t="shared" si="8"/>
        <v>0</v>
      </c>
      <c r="P12" s="433" t="b">
        <f t="shared" si="9"/>
        <v>0</v>
      </c>
      <c r="Q12" s="433" t="b">
        <f t="shared" si="10"/>
        <v>0</v>
      </c>
      <c r="R12" s="433" t="b">
        <f t="shared" si="11"/>
        <v>0</v>
      </c>
      <c r="S12" s="434" t="str">
        <f t="shared" si="0"/>
        <v/>
      </c>
      <c r="T12" s="435" t="str">
        <f t="shared" si="1"/>
        <v/>
      </c>
      <c r="U12" s="436" t="e">
        <f t="shared" si="2"/>
        <v>#VALUE!</v>
      </c>
      <c r="V12" s="433" t="e">
        <f t="shared" si="12"/>
        <v>#VALUE!</v>
      </c>
      <c r="W12" s="433" t="e">
        <f t="shared" si="13"/>
        <v>#VALUE!</v>
      </c>
      <c r="X12" s="433" t="e">
        <f t="shared" si="14"/>
        <v>#VALUE!</v>
      </c>
      <c r="Y12" s="433" t="e">
        <f t="shared" si="15"/>
        <v>#VALUE!</v>
      </c>
      <c r="Z12" s="433" t="e">
        <f t="shared" si="16"/>
        <v>#VALUE!</v>
      </c>
      <c r="AA12" s="437" t="str">
        <f>IF(COUNTA(E12:F12:H12)&lt;3,"",(IF(V12=TRUE,$V$5,IF(W12=TRUE,$W$5,IF(X12=TRUE,$X$5,IF(Y12=TRUE,$Y$5,"Non"))))))</f>
        <v/>
      </c>
      <c r="AB12" s="433" t="e">
        <f t="shared" si="17"/>
        <v>#VALUE!</v>
      </c>
      <c r="AC12" s="433" t="e">
        <f t="shared" si="18"/>
        <v>#VALUE!</v>
      </c>
      <c r="AD12" s="433" t="e">
        <f t="shared" si="19"/>
        <v>#VALUE!</v>
      </c>
      <c r="AE12" s="433" t="e">
        <f t="shared" si="20"/>
        <v>#VALUE!</v>
      </c>
      <c r="AF12" s="433" t="e">
        <f t="shared" si="21"/>
        <v>#VALUE!</v>
      </c>
      <c r="AG12" s="437" t="str">
        <f>IF(COUNTA(E12:F12:H12)&lt;3,"",(IF(AB12=TRUE,$AB$5,IF(AC12=TRUE,$AC$5,IF(AD12=TRUE,$AD$5,IF(AE12=TRUE,$AE$5,IF(AF12=TRUE,$AF$5,"Aucune")))))))</f>
        <v/>
      </c>
      <c r="AH12" s="433" t="e">
        <f t="shared" si="22"/>
        <v>#VALUE!</v>
      </c>
      <c r="AI12" s="433" t="e">
        <f t="shared" si="23"/>
        <v>#VALUE!</v>
      </c>
      <c r="AJ12" s="433" t="e">
        <f t="shared" si="24"/>
        <v>#VALUE!</v>
      </c>
      <c r="AK12" s="433" t="e">
        <f t="shared" si="25"/>
        <v>#VALUE!</v>
      </c>
      <c r="AL12" s="433" t="e">
        <f t="shared" si="26"/>
        <v>#VALUE!</v>
      </c>
      <c r="AM12" s="437" t="str">
        <f>IF(COUNTA(E12:F12:H12)&lt;3,"",(IF(AH12=TRUE,$AH$5,IF(AI12=TRUE,$AI$5,IF(AJ12=TRUE,$AJ$5,IF(AK12=TRUE,$AK$5,IF(AL12=TRUE,$AL$5,"Aucune")))))))</f>
        <v/>
      </c>
      <c r="AN12" s="433" t="e">
        <f t="shared" si="27"/>
        <v>#VALUE!</v>
      </c>
      <c r="AO12" s="433" t="e">
        <f t="shared" si="28"/>
        <v>#VALUE!</v>
      </c>
      <c r="AP12" s="433" t="e">
        <f t="shared" si="29"/>
        <v>#VALUE!</v>
      </c>
      <c r="AQ12" s="437" t="str">
        <f>IF(COUNTA(E12:F12:H12)&lt;3,"",(IF(AN12=TRUE,$AN$5,IF(AO12=TRUE,$AO$5,IF(AP12=TRUE,$AP$5,"Aucune action requise")))))</f>
        <v/>
      </c>
      <c r="AR12" s="433" t="e">
        <f t="shared" si="30"/>
        <v>#VALUE!</v>
      </c>
      <c r="AS12" s="433" t="e">
        <f t="shared" si="31"/>
        <v>#VALUE!</v>
      </c>
      <c r="AT12" s="433" t="e">
        <f t="shared" si="32"/>
        <v>#VALUE!</v>
      </c>
      <c r="AU12" s="433" t="e">
        <f t="shared" si="33"/>
        <v>#VALUE!</v>
      </c>
      <c r="AV12" s="437" t="str">
        <f>IF(COUNTA(E12:F12:H12)&lt;3,"",(IF(AR12=TRUE,$AR$5,IF(AS12=TRUE,$AS$5,IF(AT12=TRUE,$AT$5,IF(AU12=TRUE,$AU$5,"Aucun"))))))</f>
        <v/>
      </c>
      <c r="AW12" s="438"/>
      <c r="AX12" s="439"/>
      <c r="AY12" s="539"/>
    </row>
    <row r="13" spans="1:51" s="233" customFormat="1" ht="114" customHeight="1" thickBot="1">
      <c r="A13" s="226"/>
      <c r="B13" s="440" t="s">
        <v>75</v>
      </c>
      <c r="C13" s="441" t="s">
        <v>76</v>
      </c>
      <c r="D13" s="442"/>
      <c r="E13" s="443"/>
      <c r="F13" s="444"/>
      <c r="G13" s="444"/>
      <c r="H13" s="445"/>
      <c r="I13" s="445"/>
      <c r="J13" s="446" t="str">
        <f t="shared" si="3"/>
        <v/>
      </c>
      <c r="K13" s="447">
        <f t="shared" si="4"/>
        <v>0</v>
      </c>
      <c r="L13" s="447" t="b">
        <f t="shared" si="5"/>
        <v>0</v>
      </c>
      <c r="M13" s="447" t="b">
        <f t="shared" si="6"/>
        <v>0</v>
      </c>
      <c r="N13" s="447" t="b">
        <f t="shared" si="7"/>
        <v>0</v>
      </c>
      <c r="O13" s="447" t="b">
        <f t="shared" si="8"/>
        <v>0</v>
      </c>
      <c r="P13" s="447" t="b">
        <f t="shared" si="9"/>
        <v>0</v>
      </c>
      <c r="Q13" s="447" t="b">
        <f t="shared" si="10"/>
        <v>0</v>
      </c>
      <c r="R13" s="447" t="b">
        <f t="shared" si="11"/>
        <v>0</v>
      </c>
      <c r="S13" s="448" t="str">
        <f t="shared" si="0"/>
        <v/>
      </c>
      <c r="T13" s="449" t="str">
        <f t="shared" si="1"/>
        <v/>
      </c>
      <c r="U13" s="450" t="e">
        <f t="shared" si="2"/>
        <v>#VALUE!</v>
      </c>
      <c r="V13" s="447" t="e">
        <f t="shared" si="12"/>
        <v>#VALUE!</v>
      </c>
      <c r="W13" s="447" t="e">
        <f t="shared" si="13"/>
        <v>#VALUE!</v>
      </c>
      <c r="X13" s="447" t="e">
        <f t="shared" si="14"/>
        <v>#VALUE!</v>
      </c>
      <c r="Y13" s="447" t="e">
        <f t="shared" si="15"/>
        <v>#VALUE!</v>
      </c>
      <c r="Z13" s="447" t="e">
        <f t="shared" si="16"/>
        <v>#VALUE!</v>
      </c>
      <c r="AA13" s="451" t="str">
        <f>IF(COUNTA(E13:F13:H13)&lt;3,"",(IF(V13=TRUE,$V$5,IF(W13=TRUE,$W$5,IF(X13=TRUE,$X$5,IF(Y13=TRUE,$Y$5,"Non"))))))</f>
        <v/>
      </c>
      <c r="AB13" s="447" t="e">
        <f t="shared" si="17"/>
        <v>#VALUE!</v>
      </c>
      <c r="AC13" s="447" t="e">
        <f t="shared" si="18"/>
        <v>#VALUE!</v>
      </c>
      <c r="AD13" s="447" t="e">
        <f t="shared" si="19"/>
        <v>#VALUE!</v>
      </c>
      <c r="AE13" s="447" t="e">
        <f t="shared" si="20"/>
        <v>#VALUE!</v>
      </c>
      <c r="AF13" s="447" t="e">
        <f t="shared" si="21"/>
        <v>#VALUE!</v>
      </c>
      <c r="AG13" s="451" t="str">
        <f>IF(COUNTA(E13:F13:H13)&lt;3,"",(IF(AB13=TRUE,$AB$5,IF(AC13=TRUE,$AC$5,IF(AD13=TRUE,$AD$5,IF(AE13=TRUE,$AE$5,IF(AF13=TRUE,$AF$5,"Aucune")))))))</f>
        <v/>
      </c>
      <c r="AH13" s="447" t="e">
        <f t="shared" si="22"/>
        <v>#VALUE!</v>
      </c>
      <c r="AI13" s="447" t="e">
        <f t="shared" si="23"/>
        <v>#VALUE!</v>
      </c>
      <c r="AJ13" s="447" t="e">
        <f t="shared" si="24"/>
        <v>#VALUE!</v>
      </c>
      <c r="AK13" s="447" t="e">
        <f t="shared" si="25"/>
        <v>#VALUE!</v>
      </c>
      <c r="AL13" s="447" t="e">
        <f t="shared" si="26"/>
        <v>#VALUE!</v>
      </c>
      <c r="AM13" s="451" t="str">
        <f>IF(COUNTA(E13:F13:H13)&lt;3,"",(IF(AH13=TRUE,$AH$5,IF(AI13=TRUE,$AI$5,IF(AJ13=TRUE,$AJ$5,IF(AK13=TRUE,$AK$5,IF(AL13=TRUE,$AL$5,"Aucune")))))))</f>
        <v/>
      </c>
      <c r="AN13" s="447" t="e">
        <f t="shared" si="27"/>
        <v>#VALUE!</v>
      </c>
      <c r="AO13" s="447" t="e">
        <f t="shared" si="28"/>
        <v>#VALUE!</v>
      </c>
      <c r="AP13" s="447" t="e">
        <f t="shared" si="29"/>
        <v>#VALUE!</v>
      </c>
      <c r="AQ13" s="451" t="str">
        <f>IF(COUNTA(E13:F13:H13)&lt;3,"",(IF(AN13=TRUE,$AN$5,IF(AO13=TRUE,$AO$5,IF(AP13=TRUE,$AP$5,"Aucune action requise")))))</f>
        <v/>
      </c>
      <c r="AR13" s="447" t="e">
        <f t="shared" si="30"/>
        <v>#VALUE!</v>
      </c>
      <c r="AS13" s="447" t="e">
        <f t="shared" si="31"/>
        <v>#VALUE!</v>
      </c>
      <c r="AT13" s="447" t="e">
        <f t="shared" si="32"/>
        <v>#VALUE!</v>
      </c>
      <c r="AU13" s="447" t="e">
        <f t="shared" si="33"/>
        <v>#VALUE!</v>
      </c>
      <c r="AV13" s="451" t="str">
        <f>IF(COUNTA(E13:F13:H13)&lt;3,"",(IF(AR13=TRUE,$AR$5,IF(AS13=TRUE,$AS$5,IF(AT13=TRUE,$AT$5,IF(AU13=TRUE,$AU$5,"Aucun"))))))</f>
        <v/>
      </c>
      <c r="AW13" s="452"/>
      <c r="AX13" s="453"/>
      <c r="AY13" s="540"/>
    </row>
  </sheetData>
  <sheetProtection sheet="1" objects="1" scenarios="1"/>
  <mergeCells count="8">
    <mergeCell ref="B2:G2"/>
    <mergeCell ref="B6:AY6"/>
    <mergeCell ref="B3:AY3"/>
    <mergeCell ref="B4:C5"/>
    <mergeCell ref="D4:E4"/>
    <mergeCell ref="F4:G4"/>
    <mergeCell ref="H4:I4"/>
    <mergeCell ref="AX4:AY4"/>
  </mergeCells>
  <conditionalFormatting sqref="A4 D7:D13 I7:I13">
    <cfRule type="expression" dxfId="6862" priority="144">
      <formula>FIND("Agir",B4)</formula>
    </cfRule>
    <cfRule type="expression" dxfId="6861" priority="145">
      <formula>FIND("Réagir",B4)</formula>
    </cfRule>
  </conditionalFormatting>
  <conditionalFormatting sqref="A4 I7:I13 D7:D13">
    <cfRule type="expression" dxfId="6860" priority="143" stopIfTrue="1">
      <formula>ISTEXT(A4)</formula>
    </cfRule>
  </conditionalFormatting>
  <conditionalFormatting sqref="A4">
    <cfRule type="expression" dxfId="6859" priority="142">
      <formula>FIND("Réagir",B4)</formula>
    </cfRule>
    <cfRule type="expression" dxfId="6858" priority="141">
      <formula>FIND("Agir",B4)</formula>
    </cfRule>
    <cfRule type="expression" dxfId="6857" priority="140" stopIfTrue="1">
      <formula>ISTEXT(A4)</formula>
    </cfRule>
    <cfRule type="expression" dxfId="6856" priority="139">
      <formula>FIND("Réagir",B4)</formula>
    </cfRule>
    <cfRule type="expression" dxfId="6855" priority="137" stopIfTrue="1">
      <formula>ISTEXT(A4)</formula>
    </cfRule>
    <cfRule type="expression" dxfId="6854" priority="138">
      <formula>FIND("Agir",B4)</formula>
    </cfRule>
  </conditionalFormatting>
  <conditionalFormatting sqref="D7:D13">
    <cfRule type="expression" dxfId="6853" priority="80">
      <formula>FIND("Conforter",F7)</formula>
    </cfRule>
    <cfRule type="expression" dxfId="6852" priority="79" stopIfTrue="1">
      <formula>ISTEXT(D7)</formula>
    </cfRule>
  </conditionalFormatting>
  <conditionalFormatting sqref="D9:D13">
    <cfRule type="expression" dxfId="6851" priority="70">
      <formula>FIND("Conforter",F9)</formula>
    </cfRule>
    <cfRule type="expression" dxfId="6850" priority="69" stopIfTrue="1">
      <formula>ISTEXT(D9)</formula>
    </cfRule>
  </conditionalFormatting>
  <conditionalFormatting sqref="D10">
    <cfRule type="expression" dxfId="6849" priority="7" stopIfTrue="1">
      <formula>ISTEXT(D10)</formula>
    </cfRule>
    <cfRule type="expression" dxfId="6848" priority="8">
      <formula>FIND("Conforter",F10)</formula>
    </cfRule>
  </conditionalFormatting>
  <conditionalFormatting sqref="F7:H13">
    <cfRule type="expression" dxfId="6847" priority="132" stopIfTrue="1">
      <formula>ISTEXT(F7)</formula>
    </cfRule>
    <cfRule type="expression" dxfId="6846" priority="133">
      <formula>FIND("Conforter",I7)</formula>
    </cfRule>
  </conditionalFormatting>
  <conditionalFormatting sqref="G7:H13">
    <cfRule type="expression" dxfId="6845" priority="131">
      <formula>FIND("Réagir",I7)</formula>
    </cfRule>
    <cfRule type="expression" dxfId="6844" priority="129" stopIfTrue="1">
      <formula>ISTEXT(G7)</formula>
    </cfRule>
    <cfRule type="expression" dxfId="6843" priority="130">
      <formula>FIND("Agir",I7)</formula>
    </cfRule>
  </conditionalFormatting>
  <conditionalFormatting sqref="G9:H13">
    <cfRule type="expression" dxfId="6842" priority="102">
      <formula>FIND("Conforter",J9)</formula>
    </cfRule>
  </conditionalFormatting>
  <conditionalFormatting sqref="G10:H10">
    <cfRule type="expression" dxfId="6841" priority="10">
      <formula>FIND("Conforter",J10)</formula>
    </cfRule>
  </conditionalFormatting>
  <conditionalFormatting sqref="G9:I13">
    <cfRule type="expression" dxfId="6840" priority="101" stopIfTrue="1">
      <formula>ISTEXT(G9)</formula>
    </cfRule>
  </conditionalFormatting>
  <conditionalFormatting sqref="G10:I10">
    <cfRule type="expression" dxfId="6839" priority="9" stopIfTrue="1">
      <formula>ISTEXT(G10)</formula>
    </cfRule>
  </conditionalFormatting>
  <conditionalFormatting sqref="H7">
    <cfRule type="expression" dxfId="6838" priority="56" stopIfTrue="1">
      <formula>ISTEXT(H7)</formula>
    </cfRule>
    <cfRule type="expression" dxfId="6837" priority="57">
      <formula>FIND("Conforter",J7)</formula>
    </cfRule>
  </conditionalFormatting>
  <conditionalFormatting sqref="I8">
    <cfRule type="expression" dxfId="6836" priority="95">
      <formula>FIND("Réagir",J8)</formula>
    </cfRule>
    <cfRule type="expression" dxfId="6835" priority="94">
      <formula>FIND("Agir",J8)</formula>
    </cfRule>
    <cfRule type="expression" dxfId="6834" priority="93" stopIfTrue="1">
      <formula>ISTEXT(I8)</formula>
    </cfRule>
  </conditionalFormatting>
  <conditionalFormatting sqref="I9:I13">
    <cfRule type="expression" dxfId="6833" priority="105">
      <formula>FIND("Réagir",J9)</formula>
    </cfRule>
    <cfRule type="expression" dxfId="6832" priority="104">
      <formula>FIND("Agir",J9)</formula>
    </cfRule>
  </conditionalFormatting>
  <conditionalFormatting sqref="I10">
    <cfRule type="expression" dxfId="6831" priority="13">
      <formula>FIND("Réagir",J10)</formula>
    </cfRule>
    <cfRule type="expression" dxfId="6830" priority="12">
      <formula>FIND("Agir",J10)</formula>
    </cfRule>
  </conditionalFormatting>
  <conditionalFormatting sqref="I5:J5 AA5 AG5 AM5 AQ5 AV5:AY5 I7 AA7:AA13 AG7:AG13 AM7:AM13 AQ7:AQ13 AV7:AY13 I8:J13">
    <cfRule type="containsText" dxfId="6829" priority="135" stopIfTrue="1" operator="containsText" text="Seconde">
      <formula>NOT(ISERROR(SEARCH("Seconde",I5)))</formula>
    </cfRule>
    <cfRule type="containsText" dxfId="6828" priority="136" stopIfTrue="1" operator="containsText" text="Terme">
      <formula>NOT(ISERROR(SEARCH("Terme",I5)))</formula>
    </cfRule>
  </conditionalFormatting>
  <conditionalFormatting sqref="I8:J13 AG7:AG13 AM7:AM13 AQ7:AQ13 AV7:AY13 AA7:AA13 I5:J5 AA5 AG5 AM5 AQ5 AV5:AY5 I7">
    <cfRule type="containsText" dxfId="6827" priority="134" stopIfTrue="1" operator="containsText" text="Première">
      <formula>NOT(ISERROR(SEARCH("Première",I5)))</formula>
    </cfRule>
  </conditionalFormatting>
  <conditionalFormatting sqref="J7:J13">
    <cfRule type="containsText" dxfId="6826" priority="87" stopIfTrue="1" operator="containsText" text="Non pertinent">
      <formula>NOT(ISERROR(SEARCH("Non pertinent",J7)))</formula>
    </cfRule>
    <cfRule type="containsText" dxfId="6825" priority="88" stopIfTrue="1" operator="containsText" text="consolidation">
      <formula>NOT(ISERROR(SEARCH("consolidation",J7)))</formula>
    </cfRule>
    <cfRule type="containsText" dxfId="6824" priority="89" stopIfTrue="1" operator="containsText" text="Non Prioritaire">
      <formula>NOT(ISERROR(SEARCH("Non Prioritaire",J7)))</formula>
    </cfRule>
    <cfRule type="containsText" dxfId="6823" priority="90" stopIfTrue="1" operator="containsText" text="Urgent">
      <formula>NOT(ISERROR(SEARCH("Urgent",J7)))</formula>
    </cfRule>
    <cfRule type="containsText" dxfId="6822" priority="91" stopIfTrue="1" operator="containsText" text="moyen">
      <formula>NOT(ISERROR(SEARCH("moyen",J7)))</formula>
    </cfRule>
    <cfRule type="containsText" dxfId="6821" priority="92" stopIfTrue="1" operator="containsText" text="long">
      <formula>NOT(ISERROR(SEARCH("long",J7)))</formula>
    </cfRule>
    <cfRule type="containsText" dxfId="6820" priority="86" operator="containsText" text="Intervention prioritaire">
      <formula>NOT(ISERROR(SEARCH("Intervention prioritaire",J7)))</formula>
    </cfRule>
  </conditionalFormatting>
  <conditionalFormatting sqref="J8:J13">
    <cfRule type="containsText" dxfId="6819" priority="126" stopIfTrue="1" operator="containsText" text="Non">
      <formula>NOT(ISERROR(SEARCH("Non",J8)))</formula>
    </cfRule>
  </conditionalFormatting>
  <conditionalFormatting sqref="AA7:AA13">
    <cfRule type="expression" dxfId="6818" priority="31">
      <formula>FIND("Réagir",AV7)</formula>
    </cfRule>
    <cfRule type="expression" dxfId="6817" priority="29" stopIfTrue="1">
      <formula>ISTEXT(AA7)</formula>
    </cfRule>
    <cfRule type="expression" dxfId="6816" priority="30">
      <formula>FIND("Agir",AV7)</formula>
    </cfRule>
  </conditionalFormatting>
  <conditionalFormatting sqref="AG7:AG13 AM7:AM13 AQ7:AQ13 AV7:AV13">
    <cfRule type="expression" dxfId="6815" priority="62">
      <formula>FIND("Agir",#REF!)</formula>
    </cfRule>
    <cfRule type="expression" dxfId="6814" priority="63">
      <formula>FIND("Réagir",#REF!)</formula>
    </cfRule>
  </conditionalFormatting>
  <conditionalFormatting sqref="AG7:AG13 AV7:AY13">
    <cfRule type="expression" dxfId="6813" priority="22">
      <formula>FIND("Réagir",#REF!)</formula>
    </cfRule>
    <cfRule type="expression" dxfId="6812" priority="21">
      <formula>FIND("Agir",#REF!)</formula>
    </cfRule>
    <cfRule type="expression" dxfId="6811" priority="20" stopIfTrue="1">
      <formula>ISTEXT(AG7)</formula>
    </cfRule>
  </conditionalFormatting>
  <conditionalFormatting sqref="AM7:AM13 AQ7:AQ13 AV7:AV13 AG7:AG13">
    <cfRule type="expression" dxfId="6810" priority="61" stopIfTrue="1">
      <formula>ISTEXT(AG7)</formula>
    </cfRule>
  </conditionalFormatting>
  <conditionalFormatting sqref="AM7:AM13 AQ7:AQ13 AV7:AV13">
    <cfRule type="expression" dxfId="6809" priority="60">
      <formula>FIND("Réagir",#REF!)</formula>
    </cfRule>
    <cfRule type="expression" dxfId="6808" priority="59">
      <formula>FIND("Agir",#REF!)</formula>
    </cfRule>
  </conditionalFormatting>
  <conditionalFormatting sqref="AQ7:AQ13 AV7:AV13 AM7:AM13">
    <cfRule type="expression" dxfId="6807" priority="58" stopIfTrue="1">
      <formula>ISTEXT(AM7)</formula>
    </cfRule>
  </conditionalFormatting>
  <conditionalFormatting sqref="AQ7:AQ13">
    <cfRule type="expression" dxfId="6806" priority="55">
      <formula>FIND("Réagir",AV7)</formula>
    </cfRule>
    <cfRule type="expression" dxfId="6805" priority="54">
      <formula>FIND("Agir",AV7)</formula>
    </cfRule>
    <cfRule type="expression" dxfId="6804" priority="53" stopIfTrue="1">
      <formula>ISTEXT(AQ7)</formula>
    </cfRule>
  </conditionalFormatting>
  <conditionalFormatting sqref="AQ8:AQ13">
    <cfRule type="expression" dxfId="6803" priority="34">
      <formula>FIND("Réagir",AV8)</formula>
    </cfRule>
    <cfRule type="expression" dxfId="6802" priority="33">
      <formula>FIND("Agir",AV8)</formula>
    </cfRule>
    <cfRule type="expression" dxfId="6801" priority="32" stopIfTrue="1">
      <formula>ISTEXT(AQ8)</formula>
    </cfRule>
  </conditionalFormatting>
  <conditionalFormatting sqref="AQ10">
    <cfRule type="expression" dxfId="6800" priority="6">
      <formula>FIND("Réagir",AV10)</formula>
    </cfRule>
    <cfRule type="expression" dxfId="6799" priority="5">
      <formula>FIND("Agir",AV10)</formula>
    </cfRule>
    <cfRule type="expression" dxfId="6798" priority="4" stopIfTrue="1">
      <formula>ISTEXT(AQ10)</formula>
    </cfRule>
  </conditionalFormatting>
  <conditionalFormatting sqref="AW4:AX4">
    <cfRule type="containsText" dxfId="6797" priority="1" stopIfTrue="1" operator="containsText" text="Première">
      <formula>NOT(ISERROR(SEARCH("Première",AW4)))</formula>
    </cfRule>
    <cfRule type="containsText" dxfId="6796" priority="3" stopIfTrue="1" operator="containsText" text="Terme">
      <formula>NOT(ISERROR(SEARCH("Terme",AW4)))</formula>
    </cfRule>
    <cfRule type="containsText" dxfId="6795" priority="2" stopIfTrue="1" operator="containsText" text="Seconde">
      <formula>NOT(ISERROR(SEARCH("Seconde",AW4)))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3" xr:uid="{00000000-0002-0000-03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3" xr:uid="{00000000-0002-0000-03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3" xr:uid="{00000000-0002-0000-0300-000003000000}">
      <formula1>$M$1:$P$1</formula1>
    </dataValidation>
  </dataValidations>
  <pageMargins left="0.7" right="0.7" top="0.75" bottom="0.75" header="0.3" footer="0.3"/>
  <pageSetup scale="38"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Y14"/>
  <sheetViews>
    <sheetView zoomScale="70" zoomScaleNormal="70" workbookViewId="0">
      <selection activeCell="B2" sqref="B2:G2"/>
    </sheetView>
  </sheetViews>
  <sheetFormatPr defaultColWidth="10.7109375" defaultRowHeight="11.45"/>
  <cols>
    <col min="1" max="1" width="1.42578125" style="205" customWidth="1"/>
    <col min="2" max="2" width="4.42578125" style="297"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77</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38" t="s">
        <v>62</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row>
    <row r="7" spans="1:51" s="233" customFormat="1" ht="114" customHeight="1">
      <c r="A7" s="226"/>
      <c r="B7" s="260" t="s">
        <v>78</v>
      </c>
      <c r="C7" s="194" t="s">
        <v>79</v>
      </c>
      <c r="D7" s="85"/>
      <c r="E7" s="86"/>
      <c r="F7" s="87"/>
      <c r="G7" s="87"/>
      <c r="H7" s="88"/>
      <c r="I7" s="88"/>
      <c r="J7" s="228" t="str">
        <f>S7</f>
        <v/>
      </c>
      <c r="K7" s="229">
        <f>E7*10+F7</f>
        <v>0</v>
      </c>
      <c r="L7" s="229" t="b">
        <f>OR(K7=31)</f>
        <v>0</v>
      </c>
      <c r="M7" s="229" t="b">
        <f>OR(K7=21,K7=32)</f>
        <v>0</v>
      </c>
      <c r="N7" s="229" t="b">
        <f>OR(K7=22,K7=33)</f>
        <v>0</v>
      </c>
      <c r="O7" s="229" t="b">
        <f>OR(K7=11,K7=12)</f>
        <v>0</v>
      </c>
      <c r="P7" s="229" t="b">
        <f>OR(K7=23,K7=34)</f>
        <v>0</v>
      </c>
      <c r="Q7" s="229" t="b">
        <f>OR(K7=13,K7=14,K7=24)</f>
        <v>0</v>
      </c>
      <c r="R7" s="229" t="b">
        <f>OR(K7=1,K7=2,K7=3,K7=4)</f>
        <v>0</v>
      </c>
      <c r="S7" s="230" t="str">
        <f t="shared" ref="S7:S14" si="0">IF(COUNTA(E7:F7)&lt;2,"",(IF(L7=TRUE,$L$5,IF(M7=TRUE,$M$5,IF(N7=TRUE,$N$5,IF(O7=TRUE,$O$5,IF(P7=TRUE,$P$5,IF(Q7=TRUE,$Q$5,IF(R7=TRUE,$R$5,0)))))))))</f>
        <v/>
      </c>
      <c r="T7" s="231" t="str">
        <f t="shared" ref="T7:T14" si="1">IF(COUNTA(E7:F7)&lt;2,"",(IF(L7=TRUE,6,IF(M7=TRUE,5,IF(N7=TRUE,4,IF(O7=TRUE,3,IF(P7=TRUE,2,IF(Q7=TRUE,1,IF(R7=TRUE,0,0)))))))))</f>
        <v/>
      </c>
      <c r="U7" s="232" t="e">
        <f t="shared" ref="U7:U14" si="2">T7*10+H7</f>
        <v>#VALUE!</v>
      </c>
      <c r="V7" s="229" t="e">
        <f>OR(U7=61,U7=62,U7=63)</f>
        <v>#VALUE!</v>
      </c>
      <c r="W7" s="229" t="e">
        <f>OR(U7=51,U7=52)</f>
        <v>#VALUE!</v>
      </c>
      <c r="X7" s="229" t="e">
        <f>OR(U7=31,U7=41,U7=42,U7=53)</f>
        <v>#VALUE!</v>
      </c>
      <c r="Y7" s="229" t="e">
        <f>OR(U7=21,U7=32)</f>
        <v>#VALUE!</v>
      </c>
      <c r="Z7" s="229" t="e">
        <f>AND(V7=FALSE,W7=FALSE,X7=FALSE,Y7=FALSE)</f>
        <v>#VALUE!</v>
      </c>
      <c r="AA7" s="115" t="str">
        <f>IF(COUNTA(E7:F7:H7)&lt;3,"",(IF(V7=TRUE,$V$5,IF(W7=TRUE,$W$5,IF(X7=TRUE,$X$5,IF(Y7=TRUE,$Y$5,"Non"))))))</f>
        <v/>
      </c>
      <c r="AB7" s="229" t="e">
        <f>OR(U7=61,U7=62,U7=51,U7=52)</f>
        <v>#VALUE!</v>
      </c>
      <c r="AC7" s="229" t="e">
        <f>OR(U7=41,U7=42)</f>
        <v>#VALUE!</v>
      </c>
      <c r="AD7" s="229" t="e">
        <f>OR(U7=31,U7=32,U7=63,U7=64,U7=53,U7=54,)</f>
        <v>#VALUE!</v>
      </c>
      <c r="AE7" s="229" t="e">
        <f>OR(U7=21,U7=22,)</f>
        <v>#VALUE!</v>
      </c>
      <c r="AF7" s="229" t="e">
        <f>OR(U7=11,U7=12,U7=13,U7=23,)</f>
        <v>#VALUE!</v>
      </c>
      <c r="AG7" s="115" t="str">
        <f>IF(COUNTA(E7:F7:H7)&lt;3,"",(IF(AB7=TRUE,$AB$5,IF(AC7=TRUE,$AC$5,IF(AD7=TRUE,$AD$5,IF(AE7=TRUE,$AE$5,IF(AF7=TRUE,$AF$5,"Aucune")))))))</f>
        <v/>
      </c>
      <c r="AH7" s="229" t="e">
        <f>OR(U7=62,U7=52,U7=42)</f>
        <v>#VALUE!</v>
      </c>
      <c r="AI7" s="229" t="e">
        <f>OR(U7=63,U7=53,U7=43,U7=64,U7=54)</f>
        <v>#VALUE!</v>
      </c>
      <c r="AJ7" s="229" t="e">
        <f>OR(U7=61,U7=51,U7=41)</f>
        <v>#VALUE!</v>
      </c>
      <c r="AK7" s="229" t="e">
        <f>OR(U7=44,U7=32,U7=33,U7=34)</f>
        <v>#VALUE!</v>
      </c>
      <c r="AL7" s="229" t="e">
        <f>OR(U7=22,U7=23,U7=24,U7=12,U7=13,U7=14)</f>
        <v>#VALUE!</v>
      </c>
      <c r="AM7" s="115" t="str">
        <f>IF(COUNTA(E7:F7:H7)&lt;3,"",(IF(AH7=TRUE,$AH$5,IF(AI7=TRUE,$AI$5,IF(AJ7=TRUE,$AJ$5,IF(AK7=TRUE,$AK$5,IF(AL7=TRUE,$AL$5,"Aucune")))))))</f>
        <v/>
      </c>
      <c r="AN7" s="229" t="e">
        <f>OR(U7=61,U7=62,U7=63,U7=51,U7=52,U7=53)</f>
        <v>#VALUE!</v>
      </c>
      <c r="AO7" s="229" t="e">
        <f>OR(U7=41,U7=42,U7=43,U7=31,U7=32,U7=33)</f>
        <v>#VALUE!</v>
      </c>
      <c r="AP7" s="229" t="e">
        <f>OR(U7=21,U7=22,U7=23,U7=11,U7=12,U7=13)</f>
        <v>#VALUE!</v>
      </c>
      <c r="AQ7" s="115" t="str">
        <f>IF(COUNTA(E7:F7:H7)&lt;3,"",(IF(AN7=TRUE,$AN$5,IF(AO7=TRUE,$AO$5,IF(AP7=TRUE,$AP$5,"Aucune action requise")))))</f>
        <v/>
      </c>
      <c r="AR7" s="229" t="e">
        <f>OR(U7=61,U7=51,U7=41,U7=31,U7=21)</f>
        <v>#VALUE!</v>
      </c>
      <c r="AS7" s="229" t="e">
        <f>OR(U7=62,U7=52,U7=42,U7=32,U7=22,U7=63,U7=53)</f>
        <v>#VALUE!</v>
      </c>
      <c r="AT7" s="229" t="e">
        <f>OR(U7=43,U7=33,U7=23,U7=34,U7=24)</f>
        <v>#VALUE!</v>
      </c>
      <c r="AU7" s="229" t="e">
        <f>OR(U7=64,U7=54,U7=44)</f>
        <v>#VALUE!</v>
      </c>
      <c r="AV7" s="115" t="str">
        <f>IF(COUNTA(E7:F7:H7)&lt;3,"",(IF(AR7=TRUE,$AR$5,IF(AS7=TRUE,$AS$5,IF(AT7=TRUE,$AT$5,IF(AU7=TRUE,$AU$5,"Aucun"))))))</f>
        <v/>
      </c>
      <c r="AW7" s="116"/>
      <c r="AX7" s="89"/>
      <c r="AY7" s="117"/>
    </row>
    <row r="8" spans="1:51" s="233" customFormat="1" ht="114" customHeight="1">
      <c r="A8" s="226"/>
      <c r="B8" s="261" t="s">
        <v>80</v>
      </c>
      <c r="C8" s="159" t="s">
        <v>81</v>
      </c>
      <c r="D8" s="80"/>
      <c r="E8" s="31"/>
      <c r="F8" s="32"/>
      <c r="G8" s="32"/>
      <c r="H8" s="33"/>
      <c r="I8" s="33"/>
      <c r="J8" s="236" t="str">
        <f t="shared" ref="J8:J14" si="3">S8</f>
        <v/>
      </c>
      <c r="K8" s="237">
        <f t="shared" ref="K8:K14" si="4">E8*10+F8</f>
        <v>0</v>
      </c>
      <c r="L8" s="237" t="b">
        <f t="shared" ref="L8:L14" si="5">OR(K8=31)</f>
        <v>0</v>
      </c>
      <c r="M8" s="237" t="b">
        <f t="shared" ref="M8:M14" si="6">OR(K8=21,K8=32)</f>
        <v>0</v>
      </c>
      <c r="N8" s="237" t="b">
        <f t="shared" ref="N8:N14" si="7">OR(K8=22,K8=33)</f>
        <v>0</v>
      </c>
      <c r="O8" s="237" t="b">
        <f t="shared" ref="O8:O14" si="8">OR(K8=11,K8=12)</f>
        <v>0</v>
      </c>
      <c r="P8" s="237" t="b">
        <f t="shared" ref="P8:P14" si="9">OR(K8=23,K8=34)</f>
        <v>0</v>
      </c>
      <c r="Q8" s="237" t="b">
        <f t="shared" ref="Q8:Q14" si="10">OR(K8=13,K8=14,K8=24)</f>
        <v>0</v>
      </c>
      <c r="R8" s="237" t="b">
        <f t="shared" ref="R8:R14" si="11">OR(K8=1,K8=2,K8=3,K8=4)</f>
        <v>0</v>
      </c>
      <c r="S8" s="238" t="str">
        <f t="shared" si="0"/>
        <v/>
      </c>
      <c r="T8" s="239" t="str">
        <f t="shared" si="1"/>
        <v/>
      </c>
      <c r="U8" s="240" t="e">
        <f t="shared" si="2"/>
        <v>#VALUE!</v>
      </c>
      <c r="V8" s="237" t="e">
        <f t="shared" ref="V8:V14" si="12">OR(U8=61,U8=62,U8=63)</f>
        <v>#VALUE!</v>
      </c>
      <c r="W8" s="237" t="e">
        <f t="shared" ref="W8:W14" si="13">OR(U8=51,U8=52)</f>
        <v>#VALUE!</v>
      </c>
      <c r="X8" s="237" t="e">
        <f t="shared" ref="X8:X14" si="14">OR(U8=31,U8=41,U8=42,U8=53)</f>
        <v>#VALUE!</v>
      </c>
      <c r="Y8" s="237" t="e">
        <f t="shared" ref="Y8:Y14" si="15">OR(U8=21,U8=32)</f>
        <v>#VALUE!</v>
      </c>
      <c r="Z8" s="237" t="e">
        <f t="shared" ref="Z8:Z14" si="16">AND(V8=FALSE,W8=FALSE,X8=FALSE,Y8=FALSE)</f>
        <v>#VALUE!</v>
      </c>
      <c r="AA8" s="121" t="str">
        <f>IF(COUNTA(E8:F8:H8)&lt;3,"",(IF(V8=TRUE,$V$5,IF(W8=TRUE,$W$5,IF(X8=TRUE,$X$5,IF(Y8=TRUE,$Y$5,"Non"))))))</f>
        <v/>
      </c>
      <c r="AB8" s="237" t="e">
        <f t="shared" ref="AB8:AB14" si="17">OR(U8=61,U8=62,U8=51,U8=52)</f>
        <v>#VALUE!</v>
      </c>
      <c r="AC8" s="237" t="e">
        <f t="shared" ref="AC8:AC14" si="18">OR(U8=41,U8=42)</f>
        <v>#VALUE!</v>
      </c>
      <c r="AD8" s="237" t="e">
        <f t="shared" ref="AD8:AD14" si="19">OR(U8=31,U8=32,U8=63,U8=64,U8=53,U8=54,)</f>
        <v>#VALUE!</v>
      </c>
      <c r="AE8" s="237" t="e">
        <f t="shared" ref="AE8:AE14" si="20">OR(U8=21,U8=22,)</f>
        <v>#VALUE!</v>
      </c>
      <c r="AF8" s="237" t="e">
        <f t="shared" ref="AF8:AF14" si="21">OR(U8=11,U8=12,U8=13,U8=23,)</f>
        <v>#VALUE!</v>
      </c>
      <c r="AG8" s="121" t="str">
        <f>IF(COUNTA(E8:F8:H8)&lt;3,"",(IF(AB8=TRUE,$AB$5,IF(AC8=TRUE,$AC$5,IF(AD8=TRUE,$AD$5,IF(AE8=TRUE,$AE$5,IF(AF8=TRUE,$AF$5,"Aucune")))))))</f>
        <v/>
      </c>
      <c r="AH8" s="237" t="e">
        <f t="shared" ref="AH8:AH14" si="22">OR(U8=62,U8=52,U8=42)</f>
        <v>#VALUE!</v>
      </c>
      <c r="AI8" s="237" t="e">
        <f t="shared" ref="AI8:AI14" si="23">OR(U8=63,U8=53,U8=43,U8=64,U8=54)</f>
        <v>#VALUE!</v>
      </c>
      <c r="AJ8" s="237" t="e">
        <f t="shared" ref="AJ8:AJ14" si="24">OR(U8=61,U8=51,U8=41)</f>
        <v>#VALUE!</v>
      </c>
      <c r="AK8" s="237" t="e">
        <f t="shared" ref="AK8:AK14" si="25">OR(U8=44,U8=32,U8=33,U8=34)</f>
        <v>#VALUE!</v>
      </c>
      <c r="AL8" s="237" t="e">
        <f t="shared" ref="AL8:AL14" si="26">OR(U8=22,U8=23,U8=24,U8=12,U8=13,U8=14)</f>
        <v>#VALUE!</v>
      </c>
      <c r="AM8" s="121" t="str">
        <f>IF(COUNTA(E8:F8:H8)&lt;3,"",(IF(AH8=TRUE,$AH$5,IF(AI8=TRUE,$AI$5,IF(AJ8=TRUE,$AJ$5,IF(AK8=TRUE,$AK$5,IF(AL8=TRUE,$AL$5,"Aucune")))))))</f>
        <v/>
      </c>
      <c r="AN8" s="237" t="e">
        <f t="shared" ref="AN8:AN14" si="27">OR(U8=61,U8=62,U8=63,U8=51,U8=52,U8=53)</f>
        <v>#VALUE!</v>
      </c>
      <c r="AO8" s="237" t="e">
        <f t="shared" ref="AO8:AO14" si="28">OR(U8=41,U8=42,U8=43,U8=31,U8=32,U8=33)</f>
        <v>#VALUE!</v>
      </c>
      <c r="AP8" s="237" t="e">
        <f t="shared" ref="AP8:AP14" si="29">OR(U8=21,U8=22,U8=23,U8=11,U8=12,U8=13)</f>
        <v>#VALUE!</v>
      </c>
      <c r="AQ8" s="121" t="str">
        <f>IF(COUNTA(E8:F8:H8)&lt;3,"",(IF(AN8=TRUE,$AN$5,IF(AO8=TRUE,$AO$5,IF(AP8=TRUE,$AP$5,"Aucune action requise")))))</f>
        <v/>
      </c>
      <c r="AR8" s="237" t="e">
        <f t="shared" ref="AR8:AR14" si="30">OR(U8=61,U8=51,U8=41,U8=31,U8=21)</f>
        <v>#VALUE!</v>
      </c>
      <c r="AS8" s="237" t="e">
        <f t="shared" ref="AS8:AS14" si="31">OR(U8=62,U8=52,U8=42,U8=32,U8=22,U8=63,U8=53)</f>
        <v>#VALUE!</v>
      </c>
      <c r="AT8" s="237" t="e">
        <f t="shared" ref="AT8:AT14" si="32">OR(U8=43,U8=33,U8=23,U8=34,U8=24)</f>
        <v>#VALUE!</v>
      </c>
      <c r="AU8" s="237" t="e">
        <f t="shared" ref="AU8:AU14" si="33">OR(U8=64,U8=54,U8=44)</f>
        <v>#VALUE!</v>
      </c>
      <c r="AV8" s="121" t="str">
        <f>IF(COUNTA(E8:F8:H8)&lt;3,"",(IF(AR8=TRUE,$AR$5,IF(AS8=TRUE,$AS$5,IF(AT8=TRUE,$AT$5,IF(AU8=TRUE,$AU$5,"Aucun"))))))</f>
        <v/>
      </c>
      <c r="AW8" s="122"/>
      <c r="AX8" s="34"/>
      <c r="AY8" s="123"/>
    </row>
    <row r="9" spans="1:51" s="233" customFormat="1" ht="114" customHeight="1">
      <c r="A9" s="226"/>
      <c r="B9" s="261" t="s">
        <v>82</v>
      </c>
      <c r="C9" s="159" t="s">
        <v>83</v>
      </c>
      <c r="D9" s="80"/>
      <c r="E9" s="31"/>
      <c r="F9" s="32"/>
      <c r="G9" s="32"/>
      <c r="H9" s="33"/>
      <c r="I9" s="33"/>
      <c r="J9" s="236" t="str">
        <f t="shared" si="3"/>
        <v/>
      </c>
      <c r="K9" s="237">
        <f t="shared" si="4"/>
        <v>0</v>
      </c>
      <c r="L9" s="237" t="b">
        <f t="shared" si="5"/>
        <v>0</v>
      </c>
      <c r="M9" s="237" t="b">
        <f t="shared" si="6"/>
        <v>0</v>
      </c>
      <c r="N9" s="237" t="b">
        <f t="shared" si="7"/>
        <v>0</v>
      </c>
      <c r="O9" s="237" t="b">
        <f t="shared" si="8"/>
        <v>0</v>
      </c>
      <c r="P9" s="237" t="b">
        <f t="shared" si="9"/>
        <v>0</v>
      </c>
      <c r="Q9" s="237" t="b">
        <f t="shared" si="10"/>
        <v>0</v>
      </c>
      <c r="R9" s="237" t="b">
        <f t="shared" si="11"/>
        <v>0</v>
      </c>
      <c r="S9" s="238" t="str">
        <f t="shared" si="0"/>
        <v/>
      </c>
      <c r="T9" s="239" t="str">
        <f t="shared" si="1"/>
        <v/>
      </c>
      <c r="U9" s="240" t="e">
        <f t="shared" si="2"/>
        <v>#VALUE!</v>
      </c>
      <c r="V9" s="237" t="e">
        <f t="shared" si="12"/>
        <v>#VALUE!</v>
      </c>
      <c r="W9" s="237" t="e">
        <f t="shared" si="13"/>
        <v>#VALUE!</v>
      </c>
      <c r="X9" s="237" t="e">
        <f t="shared" si="14"/>
        <v>#VALUE!</v>
      </c>
      <c r="Y9" s="237" t="e">
        <f t="shared" si="15"/>
        <v>#VALUE!</v>
      </c>
      <c r="Z9" s="237" t="e">
        <f t="shared" si="16"/>
        <v>#VALUE!</v>
      </c>
      <c r="AA9" s="121" t="str">
        <f>IF(COUNTA(E9:F9:H9)&lt;3,"",(IF(V9=TRUE,$V$5,IF(W9=TRUE,$W$5,IF(X9=TRUE,$X$5,IF(Y9=TRUE,$Y$5,"Non"))))))</f>
        <v/>
      </c>
      <c r="AB9" s="237" t="e">
        <f t="shared" si="17"/>
        <v>#VALUE!</v>
      </c>
      <c r="AC9" s="237" t="e">
        <f t="shared" si="18"/>
        <v>#VALUE!</v>
      </c>
      <c r="AD9" s="237" t="e">
        <f t="shared" si="19"/>
        <v>#VALUE!</v>
      </c>
      <c r="AE9" s="237" t="e">
        <f t="shared" si="20"/>
        <v>#VALUE!</v>
      </c>
      <c r="AF9" s="237" t="e">
        <f t="shared" si="21"/>
        <v>#VALUE!</v>
      </c>
      <c r="AG9" s="121" t="str">
        <f>IF(COUNTA(E9:F9:H9)&lt;3,"",(IF(AB9=TRUE,$AB$5,IF(AC9=TRUE,$AC$5,IF(AD9=TRUE,$AD$5,IF(AE9=TRUE,$AE$5,IF(AF9=TRUE,$AF$5,"Aucune")))))))</f>
        <v/>
      </c>
      <c r="AH9" s="237" t="e">
        <f t="shared" si="22"/>
        <v>#VALUE!</v>
      </c>
      <c r="AI9" s="237" t="e">
        <f t="shared" si="23"/>
        <v>#VALUE!</v>
      </c>
      <c r="AJ9" s="237" t="e">
        <f t="shared" si="24"/>
        <v>#VALUE!</v>
      </c>
      <c r="AK9" s="237" t="e">
        <f t="shared" si="25"/>
        <v>#VALUE!</v>
      </c>
      <c r="AL9" s="237" t="e">
        <f t="shared" si="26"/>
        <v>#VALUE!</v>
      </c>
      <c r="AM9" s="121" t="str">
        <f>IF(COUNTA(E9:F9:H9)&lt;3,"",(IF(AH9=TRUE,$AH$5,IF(AI9=TRUE,$AI$5,IF(AJ9=TRUE,$AJ$5,IF(AK9=TRUE,$AK$5,IF(AL9=TRUE,$AL$5,"Aucune")))))))</f>
        <v/>
      </c>
      <c r="AN9" s="237" t="e">
        <f t="shared" si="27"/>
        <v>#VALUE!</v>
      </c>
      <c r="AO9" s="237" t="e">
        <f t="shared" si="28"/>
        <v>#VALUE!</v>
      </c>
      <c r="AP9" s="237" t="e">
        <f t="shared" si="29"/>
        <v>#VALUE!</v>
      </c>
      <c r="AQ9" s="121" t="str">
        <f>IF(COUNTA(E9:F9:H9)&lt;3,"",(IF(AN9=TRUE,$AN$5,IF(AO9=TRUE,$AO$5,IF(AP9=TRUE,$AP$5,"Aucune action requise")))))</f>
        <v/>
      </c>
      <c r="AR9" s="237" t="e">
        <f t="shared" si="30"/>
        <v>#VALUE!</v>
      </c>
      <c r="AS9" s="237" t="e">
        <f t="shared" si="31"/>
        <v>#VALUE!</v>
      </c>
      <c r="AT9" s="237" t="e">
        <f t="shared" si="32"/>
        <v>#VALUE!</v>
      </c>
      <c r="AU9" s="237" t="e">
        <f t="shared" si="33"/>
        <v>#VALUE!</v>
      </c>
      <c r="AV9" s="121" t="str">
        <f>IF(COUNTA(E9:F9:H9)&lt;3,"",(IF(AR9=TRUE,$AR$5,IF(AS9=TRUE,$AS$5,IF(AT9=TRUE,$AT$5,IF(AU9=TRUE,$AU$5,"Aucun"))))))</f>
        <v/>
      </c>
      <c r="AW9" s="122"/>
      <c r="AX9" s="34"/>
      <c r="AY9" s="123"/>
    </row>
    <row r="10" spans="1:51" s="233" customFormat="1" ht="114" customHeight="1">
      <c r="A10" s="226"/>
      <c r="B10" s="261" t="s">
        <v>84</v>
      </c>
      <c r="C10" s="159" t="s">
        <v>85</v>
      </c>
      <c r="D10" s="80"/>
      <c r="E10" s="31"/>
      <c r="F10" s="32"/>
      <c r="G10" s="32"/>
      <c r="H10" s="33"/>
      <c r="I10" s="33"/>
      <c r="J10" s="236" t="str">
        <f t="shared" si="3"/>
        <v/>
      </c>
      <c r="K10" s="237">
        <f t="shared" si="4"/>
        <v>0</v>
      </c>
      <c r="L10" s="237" t="b">
        <f t="shared" si="5"/>
        <v>0</v>
      </c>
      <c r="M10" s="237" t="b">
        <f t="shared" si="6"/>
        <v>0</v>
      </c>
      <c r="N10" s="237" t="b">
        <f t="shared" si="7"/>
        <v>0</v>
      </c>
      <c r="O10" s="237" t="b">
        <f t="shared" si="8"/>
        <v>0</v>
      </c>
      <c r="P10" s="237" t="b">
        <f t="shared" si="9"/>
        <v>0</v>
      </c>
      <c r="Q10" s="237" t="b">
        <f t="shared" si="10"/>
        <v>0</v>
      </c>
      <c r="R10" s="237" t="b">
        <f t="shared" si="11"/>
        <v>0</v>
      </c>
      <c r="S10" s="238" t="str">
        <f t="shared" si="0"/>
        <v/>
      </c>
      <c r="T10" s="239" t="str">
        <f t="shared" si="1"/>
        <v/>
      </c>
      <c r="U10" s="240" t="e">
        <f t="shared" si="2"/>
        <v>#VALUE!</v>
      </c>
      <c r="V10" s="237" t="e">
        <f t="shared" si="12"/>
        <v>#VALUE!</v>
      </c>
      <c r="W10" s="237" t="e">
        <f t="shared" si="13"/>
        <v>#VALUE!</v>
      </c>
      <c r="X10" s="237" t="e">
        <f t="shared" si="14"/>
        <v>#VALUE!</v>
      </c>
      <c r="Y10" s="237" t="e">
        <f t="shared" si="15"/>
        <v>#VALUE!</v>
      </c>
      <c r="Z10" s="237" t="e">
        <f t="shared" si="16"/>
        <v>#VALUE!</v>
      </c>
      <c r="AA10" s="121" t="str">
        <f>IF(COUNTA(E10:F10:H10)&lt;3,"",(IF(V10=TRUE,$V$5,IF(W10=TRUE,$W$5,IF(X10=TRUE,$X$5,IF(Y10=TRUE,$Y$5,"Non"))))))</f>
        <v/>
      </c>
      <c r="AB10" s="237" t="e">
        <f t="shared" si="17"/>
        <v>#VALUE!</v>
      </c>
      <c r="AC10" s="237" t="e">
        <f t="shared" si="18"/>
        <v>#VALUE!</v>
      </c>
      <c r="AD10" s="237" t="e">
        <f t="shared" si="19"/>
        <v>#VALUE!</v>
      </c>
      <c r="AE10" s="237" t="e">
        <f t="shared" si="20"/>
        <v>#VALUE!</v>
      </c>
      <c r="AF10" s="237" t="e">
        <f t="shared" si="21"/>
        <v>#VALUE!</v>
      </c>
      <c r="AG10" s="121" t="str">
        <f>IF(COUNTA(E10:F10:H10)&lt;3,"",(IF(AB10=TRUE,$AB$5,IF(AC10=TRUE,$AC$5,IF(AD10=TRUE,$AD$5,IF(AE10=TRUE,$AE$5,IF(AF10=TRUE,$AF$5,"Aucune")))))))</f>
        <v/>
      </c>
      <c r="AH10" s="237" t="e">
        <f t="shared" si="22"/>
        <v>#VALUE!</v>
      </c>
      <c r="AI10" s="237" t="e">
        <f t="shared" si="23"/>
        <v>#VALUE!</v>
      </c>
      <c r="AJ10" s="237" t="e">
        <f t="shared" si="24"/>
        <v>#VALUE!</v>
      </c>
      <c r="AK10" s="237" t="e">
        <f t="shared" si="25"/>
        <v>#VALUE!</v>
      </c>
      <c r="AL10" s="237" t="e">
        <f t="shared" si="26"/>
        <v>#VALUE!</v>
      </c>
      <c r="AM10" s="121" t="str">
        <f>IF(COUNTA(E10:F10:H10)&lt;3,"",(IF(AH10=TRUE,$AH$5,IF(AI10=TRUE,$AI$5,IF(AJ10=TRUE,$AJ$5,IF(AK10=TRUE,$AK$5,IF(AL10=TRUE,$AL$5,"Aucune")))))))</f>
        <v/>
      </c>
      <c r="AN10" s="237" t="e">
        <f t="shared" si="27"/>
        <v>#VALUE!</v>
      </c>
      <c r="AO10" s="237" t="e">
        <f t="shared" si="28"/>
        <v>#VALUE!</v>
      </c>
      <c r="AP10" s="237" t="e">
        <f t="shared" si="29"/>
        <v>#VALUE!</v>
      </c>
      <c r="AQ10" s="121" t="str">
        <f>IF(COUNTA(E10:F10:H10)&lt;3,"",(IF(AN10=TRUE,$AN$5,IF(AO10=TRUE,$AO$5,IF(AP10=TRUE,$AP$5,"Aucune action requise")))))</f>
        <v/>
      </c>
      <c r="AR10" s="237" t="e">
        <f t="shared" si="30"/>
        <v>#VALUE!</v>
      </c>
      <c r="AS10" s="237" t="e">
        <f t="shared" si="31"/>
        <v>#VALUE!</v>
      </c>
      <c r="AT10" s="237" t="e">
        <f t="shared" si="32"/>
        <v>#VALUE!</v>
      </c>
      <c r="AU10" s="237" t="e">
        <f t="shared" si="33"/>
        <v>#VALUE!</v>
      </c>
      <c r="AV10" s="121" t="str">
        <f>IF(COUNTA(E10:F10:H10)&lt;3,"",(IF(AR10=TRUE,$AR$5,IF(AS10=TRUE,$AS$5,IF(AT10=TRUE,$AT$5,IF(AU10=TRUE,$AU$5,"Aucun"))))))</f>
        <v/>
      </c>
      <c r="AW10" s="122"/>
      <c r="AX10" s="34"/>
      <c r="AY10" s="123"/>
    </row>
    <row r="11" spans="1:51" s="233" customFormat="1" ht="114" customHeight="1" thickBot="1">
      <c r="A11" s="226"/>
      <c r="B11" s="455" t="s">
        <v>86</v>
      </c>
      <c r="C11" s="456" t="s">
        <v>87</v>
      </c>
      <c r="D11" s="457"/>
      <c r="E11" s="458"/>
      <c r="F11" s="459"/>
      <c r="G11" s="459"/>
      <c r="H11" s="460"/>
      <c r="I11" s="460"/>
      <c r="J11" s="461" t="str">
        <f t="shared" si="3"/>
        <v/>
      </c>
      <c r="K11" s="462">
        <f t="shared" si="4"/>
        <v>0</v>
      </c>
      <c r="L11" s="462" t="b">
        <f t="shared" si="5"/>
        <v>0</v>
      </c>
      <c r="M11" s="462" t="b">
        <f t="shared" si="6"/>
        <v>0</v>
      </c>
      <c r="N11" s="462" t="b">
        <f t="shared" si="7"/>
        <v>0</v>
      </c>
      <c r="O11" s="462" t="b">
        <f t="shared" si="8"/>
        <v>0</v>
      </c>
      <c r="P11" s="462" t="b">
        <f t="shared" si="9"/>
        <v>0</v>
      </c>
      <c r="Q11" s="462" t="b">
        <f t="shared" si="10"/>
        <v>0</v>
      </c>
      <c r="R11" s="462" t="b">
        <f t="shared" si="11"/>
        <v>0</v>
      </c>
      <c r="S11" s="463" t="str">
        <f t="shared" si="0"/>
        <v/>
      </c>
      <c r="T11" s="464" t="str">
        <f t="shared" si="1"/>
        <v/>
      </c>
      <c r="U11" s="465" t="e">
        <f t="shared" si="2"/>
        <v>#VALUE!</v>
      </c>
      <c r="V11" s="462" t="e">
        <f t="shared" si="12"/>
        <v>#VALUE!</v>
      </c>
      <c r="W11" s="462" t="e">
        <f t="shared" si="13"/>
        <v>#VALUE!</v>
      </c>
      <c r="X11" s="462" t="e">
        <f t="shared" si="14"/>
        <v>#VALUE!</v>
      </c>
      <c r="Y11" s="462" t="e">
        <f t="shared" si="15"/>
        <v>#VALUE!</v>
      </c>
      <c r="Z11" s="462" t="e">
        <f t="shared" si="16"/>
        <v>#VALUE!</v>
      </c>
      <c r="AA11" s="466" t="str">
        <f>IF(COUNTA(E11:F11:H11)&lt;3,"",(IF(V11=TRUE,$V$5,IF(W11=TRUE,$W$5,IF(X11=TRUE,$X$5,IF(Y11=TRUE,$Y$5,"Non"))))))</f>
        <v/>
      </c>
      <c r="AB11" s="462" t="e">
        <f t="shared" si="17"/>
        <v>#VALUE!</v>
      </c>
      <c r="AC11" s="462" t="e">
        <f t="shared" si="18"/>
        <v>#VALUE!</v>
      </c>
      <c r="AD11" s="462" t="e">
        <f t="shared" si="19"/>
        <v>#VALUE!</v>
      </c>
      <c r="AE11" s="462" t="e">
        <f t="shared" si="20"/>
        <v>#VALUE!</v>
      </c>
      <c r="AF11" s="462" t="e">
        <f t="shared" si="21"/>
        <v>#VALUE!</v>
      </c>
      <c r="AG11" s="466" t="str">
        <f>IF(COUNTA(E11:F11:H11)&lt;3,"",(IF(AB11=TRUE,$AB$5,IF(AC11=TRUE,$AC$5,IF(AD11=TRUE,$AD$5,IF(AE11=TRUE,$AE$5,IF(AF11=TRUE,$AF$5,"Aucune")))))))</f>
        <v/>
      </c>
      <c r="AH11" s="462" t="e">
        <f t="shared" si="22"/>
        <v>#VALUE!</v>
      </c>
      <c r="AI11" s="462" t="e">
        <f t="shared" si="23"/>
        <v>#VALUE!</v>
      </c>
      <c r="AJ11" s="462" t="e">
        <f t="shared" si="24"/>
        <v>#VALUE!</v>
      </c>
      <c r="AK11" s="462" t="e">
        <f t="shared" si="25"/>
        <v>#VALUE!</v>
      </c>
      <c r="AL11" s="462" t="e">
        <f t="shared" si="26"/>
        <v>#VALUE!</v>
      </c>
      <c r="AM11" s="466" t="str">
        <f>IF(COUNTA(E11:F11:H11)&lt;3,"",(IF(AH11=TRUE,$AH$5,IF(AI11=TRUE,$AI$5,IF(AJ11=TRUE,$AJ$5,IF(AK11=TRUE,$AK$5,IF(AL11=TRUE,$AL$5,"Aucune")))))))</f>
        <v/>
      </c>
      <c r="AN11" s="462" t="e">
        <f t="shared" si="27"/>
        <v>#VALUE!</v>
      </c>
      <c r="AO11" s="462" t="e">
        <f t="shared" si="28"/>
        <v>#VALUE!</v>
      </c>
      <c r="AP11" s="462" t="e">
        <f t="shared" si="29"/>
        <v>#VALUE!</v>
      </c>
      <c r="AQ11" s="466" t="str">
        <f>IF(COUNTA(E11:F11:H11)&lt;3,"",(IF(AN11=TRUE,$AN$5,IF(AO11=TRUE,$AO$5,IF(AP11=TRUE,$AP$5,"Aucune action requise")))))</f>
        <v/>
      </c>
      <c r="AR11" s="462" t="e">
        <f t="shared" si="30"/>
        <v>#VALUE!</v>
      </c>
      <c r="AS11" s="462" t="e">
        <f t="shared" si="31"/>
        <v>#VALUE!</v>
      </c>
      <c r="AT11" s="462" t="e">
        <f t="shared" si="32"/>
        <v>#VALUE!</v>
      </c>
      <c r="AU11" s="462" t="e">
        <f t="shared" si="33"/>
        <v>#VALUE!</v>
      </c>
      <c r="AV11" s="466" t="str">
        <f>IF(COUNTA(E11:F11:H11)&lt;3,"",(IF(AR11=TRUE,$AR$5,IF(AS11=TRUE,$AS$5,IF(AT11=TRUE,$AT$5,IF(AU11=TRUE,$AU$5,"Aucun"))))))</f>
        <v/>
      </c>
      <c r="AW11" s="467"/>
      <c r="AX11" s="468"/>
      <c r="AY11" s="142"/>
    </row>
    <row r="12" spans="1:51" s="233" customFormat="1" ht="114" customHeight="1">
      <c r="A12" s="226"/>
      <c r="B12" s="469" t="s">
        <v>88</v>
      </c>
      <c r="C12" s="470" t="s">
        <v>89</v>
      </c>
      <c r="D12" s="428"/>
      <c r="E12" s="429"/>
      <c r="F12" s="430"/>
      <c r="G12" s="430"/>
      <c r="H12" s="431"/>
      <c r="I12" s="431"/>
      <c r="J12" s="432" t="str">
        <f t="shared" si="3"/>
        <v/>
      </c>
      <c r="K12" s="433">
        <f t="shared" si="4"/>
        <v>0</v>
      </c>
      <c r="L12" s="433" t="b">
        <f t="shared" si="5"/>
        <v>0</v>
      </c>
      <c r="M12" s="433" t="b">
        <f t="shared" si="6"/>
        <v>0</v>
      </c>
      <c r="N12" s="433" t="b">
        <f t="shared" si="7"/>
        <v>0</v>
      </c>
      <c r="O12" s="433" t="b">
        <f t="shared" si="8"/>
        <v>0</v>
      </c>
      <c r="P12" s="433" t="b">
        <f t="shared" si="9"/>
        <v>0</v>
      </c>
      <c r="Q12" s="433" t="b">
        <f t="shared" si="10"/>
        <v>0</v>
      </c>
      <c r="R12" s="433" t="b">
        <f t="shared" si="11"/>
        <v>0</v>
      </c>
      <c r="S12" s="434" t="str">
        <f t="shared" si="0"/>
        <v/>
      </c>
      <c r="T12" s="435" t="str">
        <f t="shared" si="1"/>
        <v/>
      </c>
      <c r="U12" s="436" t="e">
        <f t="shared" si="2"/>
        <v>#VALUE!</v>
      </c>
      <c r="V12" s="433" t="e">
        <f t="shared" si="12"/>
        <v>#VALUE!</v>
      </c>
      <c r="W12" s="433" t="e">
        <f t="shared" si="13"/>
        <v>#VALUE!</v>
      </c>
      <c r="X12" s="433" t="e">
        <f t="shared" si="14"/>
        <v>#VALUE!</v>
      </c>
      <c r="Y12" s="433" t="e">
        <f t="shared" si="15"/>
        <v>#VALUE!</v>
      </c>
      <c r="Z12" s="433" t="e">
        <f t="shared" si="16"/>
        <v>#VALUE!</v>
      </c>
      <c r="AA12" s="437" t="str">
        <f>IF(COUNTA(E12:F12:H12)&lt;3,"",(IF(V12=TRUE,$V$5,IF(W12=TRUE,$W$5,IF(X12=TRUE,$X$5,IF(Y12=TRUE,$Y$5,"Non"))))))</f>
        <v/>
      </c>
      <c r="AB12" s="433" t="e">
        <f t="shared" si="17"/>
        <v>#VALUE!</v>
      </c>
      <c r="AC12" s="433" t="e">
        <f t="shared" si="18"/>
        <v>#VALUE!</v>
      </c>
      <c r="AD12" s="433" t="e">
        <f t="shared" si="19"/>
        <v>#VALUE!</v>
      </c>
      <c r="AE12" s="433" t="e">
        <f t="shared" si="20"/>
        <v>#VALUE!</v>
      </c>
      <c r="AF12" s="433" t="e">
        <f t="shared" si="21"/>
        <v>#VALUE!</v>
      </c>
      <c r="AG12" s="437" t="str">
        <f>IF(COUNTA(E12:F12:H12)&lt;3,"",(IF(AB12=TRUE,$AB$5,IF(AC12=TRUE,$AC$5,IF(AD12=TRUE,$AD$5,IF(AE12=TRUE,$AE$5,IF(AF12=TRUE,$AF$5,"Aucune")))))))</f>
        <v/>
      </c>
      <c r="AH12" s="433" t="e">
        <f t="shared" si="22"/>
        <v>#VALUE!</v>
      </c>
      <c r="AI12" s="433" t="e">
        <f t="shared" si="23"/>
        <v>#VALUE!</v>
      </c>
      <c r="AJ12" s="433" t="e">
        <f t="shared" si="24"/>
        <v>#VALUE!</v>
      </c>
      <c r="AK12" s="433" t="e">
        <f t="shared" si="25"/>
        <v>#VALUE!</v>
      </c>
      <c r="AL12" s="433" t="e">
        <f t="shared" si="26"/>
        <v>#VALUE!</v>
      </c>
      <c r="AM12" s="437" t="str">
        <f>IF(COUNTA(E12:F12:H12)&lt;3,"",(IF(AH12=TRUE,$AH$5,IF(AI12=TRUE,$AI$5,IF(AJ12=TRUE,$AJ$5,IF(AK12=TRUE,$AK$5,IF(AL12=TRUE,$AL$5,"Aucune")))))))</f>
        <v/>
      </c>
      <c r="AN12" s="433" t="e">
        <f t="shared" si="27"/>
        <v>#VALUE!</v>
      </c>
      <c r="AO12" s="433" t="e">
        <f t="shared" si="28"/>
        <v>#VALUE!</v>
      </c>
      <c r="AP12" s="433" t="e">
        <f t="shared" si="29"/>
        <v>#VALUE!</v>
      </c>
      <c r="AQ12" s="437" t="str">
        <f>IF(COUNTA(E12:F12:H12)&lt;3,"",(IF(AN12=TRUE,$AN$5,IF(AO12=TRUE,$AO$5,IF(AP12=TRUE,$AP$5,"Aucune action requise")))))</f>
        <v/>
      </c>
      <c r="AR12" s="433" t="e">
        <f t="shared" si="30"/>
        <v>#VALUE!</v>
      </c>
      <c r="AS12" s="433" t="e">
        <f t="shared" si="31"/>
        <v>#VALUE!</v>
      </c>
      <c r="AT12" s="433" t="e">
        <f t="shared" si="32"/>
        <v>#VALUE!</v>
      </c>
      <c r="AU12" s="433" t="e">
        <f t="shared" si="33"/>
        <v>#VALUE!</v>
      </c>
      <c r="AV12" s="437" t="str">
        <f>IF(COUNTA(E12:F12:H12)&lt;3,"",(IF(AR12=TRUE,$AR$5,IF(AS12=TRUE,$AS$5,IF(AT12=TRUE,$AT$5,IF(AU12=TRUE,$AU$5,"Aucun"))))))</f>
        <v/>
      </c>
      <c r="AW12" s="438"/>
      <c r="AX12" s="439"/>
      <c r="AY12" s="136"/>
    </row>
    <row r="13" spans="1:51" s="233" customFormat="1" ht="114" customHeight="1">
      <c r="A13" s="226"/>
      <c r="B13" s="471" t="s">
        <v>90</v>
      </c>
      <c r="C13" s="472" t="s">
        <v>91</v>
      </c>
      <c r="D13" s="473"/>
      <c r="E13" s="474"/>
      <c r="F13" s="475"/>
      <c r="G13" s="475"/>
      <c r="H13" s="476"/>
      <c r="I13" s="476"/>
      <c r="J13" s="477" t="str">
        <f t="shared" si="3"/>
        <v/>
      </c>
      <c r="K13" s="478">
        <f t="shared" si="4"/>
        <v>0</v>
      </c>
      <c r="L13" s="478" t="b">
        <f t="shared" si="5"/>
        <v>0</v>
      </c>
      <c r="M13" s="478" t="b">
        <f t="shared" si="6"/>
        <v>0</v>
      </c>
      <c r="N13" s="478" t="b">
        <f t="shared" si="7"/>
        <v>0</v>
      </c>
      <c r="O13" s="478" t="b">
        <f t="shared" si="8"/>
        <v>0</v>
      </c>
      <c r="P13" s="478" t="b">
        <f t="shared" si="9"/>
        <v>0</v>
      </c>
      <c r="Q13" s="478" t="b">
        <f t="shared" si="10"/>
        <v>0</v>
      </c>
      <c r="R13" s="478" t="b">
        <f t="shared" si="11"/>
        <v>0</v>
      </c>
      <c r="S13" s="479" t="str">
        <f t="shared" si="0"/>
        <v/>
      </c>
      <c r="T13" s="480" t="str">
        <f t="shared" si="1"/>
        <v/>
      </c>
      <c r="U13" s="481" t="e">
        <f t="shared" si="2"/>
        <v>#VALUE!</v>
      </c>
      <c r="V13" s="478" t="e">
        <f t="shared" si="12"/>
        <v>#VALUE!</v>
      </c>
      <c r="W13" s="478" t="e">
        <f t="shared" si="13"/>
        <v>#VALUE!</v>
      </c>
      <c r="X13" s="478" t="e">
        <f t="shared" si="14"/>
        <v>#VALUE!</v>
      </c>
      <c r="Y13" s="478" t="e">
        <f t="shared" si="15"/>
        <v>#VALUE!</v>
      </c>
      <c r="Z13" s="478" t="e">
        <f t="shared" si="16"/>
        <v>#VALUE!</v>
      </c>
      <c r="AA13" s="482" t="str">
        <f>IF(COUNTA(E13:F13:H13)&lt;3,"",(IF(V13=TRUE,$V$5,IF(W13=TRUE,$W$5,IF(X13=TRUE,$X$5,IF(Y13=TRUE,$Y$5,"Non"))))))</f>
        <v/>
      </c>
      <c r="AB13" s="478" t="e">
        <f t="shared" si="17"/>
        <v>#VALUE!</v>
      </c>
      <c r="AC13" s="478" t="e">
        <f t="shared" si="18"/>
        <v>#VALUE!</v>
      </c>
      <c r="AD13" s="478" t="e">
        <f t="shared" si="19"/>
        <v>#VALUE!</v>
      </c>
      <c r="AE13" s="478" t="e">
        <f t="shared" si="20"/>
        <v>#VALUE!</v>
      </c>
      <c r="AF13" s="478" t="e">
        <f t="shared" si="21"/>
        <v>#VALUE!</v>
      </c>
      <c r="AG13" s="482" t="str">
        <f>IF(COUNTA(E13:F13:H13)&lt;3,"",(IF(AB13=TRUE,$AB$5,IF(AC13=TRUE,$AC$5,IF(AD13=TRUE,$AD$5,IF(AE13=TRUE,$AE$5,IF(AF13=TRUE,$AF$5,"Aucune")))))))</f>
        <v/>
      </c>
      <c r="AH13" s="478" t="e">
        <f t="shared" si="22"/>
        <v>#VALUE!</v>
      </c>
      <c r="AI13" s="478" t="e">
        <f t="shared" si="23"/>
        <v>#VALUE!</v>
      </c>
      <c r="AJ13" s="478" t="e">
        <f t="shared" si="24"/>
        <v>#VALUE!</v>
      </c>
      <c r="AK13" s="478" t="e">
        <f t="shared" si="25"/>
        <v>#VALUE!</v>
      </c>
      <c r="AL13" s="478" t="e">
        <f t="shared" si="26"/>
        <v>#VALUE!</v>
      </c>
      <c r="AM13" s="482" t="str">
        <f>IF(COUNTA(E13:F13:H13)&lt;3,"",(IF(AH13=TRUE,$AH$5,IF(AI13=TRUE,$AI$5,IF(AJ13=TRUE,$AJ$5,IF(AK13=TRUE,$AK$5,IF(AL13=TRUE,$AL$5,"Aucune")))))))</f>
        <v/>
      </c>
      <c r="AN13" s="478" t="e">
        <f t="shared" si="27"/>
        <v>#VALUE!</v>
      </c>
      <c r="AO13" s="478" t="e">
        <f t="shared" si="28"/>
        <v>#VALUE!</v>
      </c>
      <c r="AP13" s="478" t="e">
        <f t="shared" si="29"/>
        <v>#VALUE!</v>
      </c>
      <c r="AQ13" s="482" t="str">
        <f>IF(COUNTA(E13:F13:H13)&lt;3,"",(IF(AN13=TRUE,$AN$5,IF(AO13=TRUE,$AO$5,IF(AP13=TRUE,$AP$5,"Aucune action requise")))))</f>
        <v/>
      </c>
      <c r="AR13" s="478" t="e">
        <f t="shared" si="30"/>
        <v>#VALUE!</v>
      </c>
      <c r="AS13" s="478" t="e">
        <f t="shared" si="31"/>
        <v>#VALUE!</v>
      </c>
      <c r="AT13" s="478" t="e">
        <f t="shared" si="32"/>
        <v>#VALUE!</v>
      </c>
      <c r="AU13" s="478" t="e">
        <f t="shared" si="33"/>
        <v>#VALUE!</v>
      </c>
      <c r="AV13" s="482" t="str">
        <f>IF(COUNTA(E13:F13:H13)&lt;3,"",(IF(AR13=TRUE,$AR$5,IF(AS13=TRUE,$AS$5,IF(AT13=TRUE,$AT$5,IF(AU13=TRUE,$AU$5,"Aucun"))))))</f>
        <v/>
      </c>
      <c r="AW13" s="483"/>
      <c r="AX13" s="484"/>
      <c r="AY13" s="146"/>
    </row>
    <row r="14" spans="1:51" s="233" customFormat="1" ht="114" customHeight="1" thickBot="1">
      <c r="A14" s="226"/>
      <c r="B14" s="455" t="s">
        <v>92</v>
      </c>
      <c r="C14" s="456" t="s">
        <v>93</v>
      </c>
      <c r="D14" s="442"/>
      <c r="E14" s="443"/>
      <c r="F14" s="444"/>
      <c r="G14" s="444"/>
      <c r="H14" s="445"/>
      <c r="I14" s="445"/>
      <c r="J14" s="446" t="str">
        <f t="shared" si="3"/>
        <v/>
      </c>
      <c r="K14" s="447">
        <f t="shared" si="4"/>
        <v>0</v>
      </c>
      <c r="L14" s="447" t="b">
        <f t="shared" si="5"/>
        <v>0</v>
      </c>
      <c r="M14" s="447" t="b">
        <f t="shared" si="6"/>
        <v>0</v>
      </c>
      <c r="N14" s="447" t="b">
        <f t="shared" si="7"/>
        <v>0</v>
      </c>
      <c r="O14" s="447" t="b">
        <f t="shared" si="8"/>
        <v>0</v>
      </c>
      <c r="P14" s="447" t="b">
        <f t="shared" si="9"/>
        <v>0</v>
      </c>
      <c r="Q14" s="447" t="b">
        <f t="shared" si="10"/>
        <v>0</v>
      </c>
      <c r="R14" s="447" t="b">
        <f t="shared" si="11"/>
        <v>0</v>
      </c>
      <c r="S14" s="448" t="str">
        <f t="shared" si="0"/>
        <v/>
      </c>
      <c r="T14" s="449" t="str">
        <f t="shared" si="1"/>
        <v/>
      </c>
      <c r="U14" s="450" t="e">
        <f t="shared" si="2"/>
        <v>#VALUE!</v>
      </c>
      <c r="V14" s="447" t="e">
        <f t="shared" si="12"/>
        <v>#VALUE!</v>
      </c>
      <c r="W14" s="447" t="e">
        <f t="shared" si="13"/>
        <v>#VALUE!</v>
      </c>
      <c r="X14" s="447" t="e">
        <f t="shared" si="14"/>
        <v>#VALUE!</v>
      </c>
      <c r="Y14" s="447" t="e">
        <f t="shared" si="15"/>
        <v>#VALUE!</v>
      </c>
      <c r="Z14" s="447" t="e">
        <f t="shared" si="16"/>
        <v>#VALUE!</v>
      </c>
      <c r="AA14" s="451" t="str">
        <f>IF(COUNTA(E14:F14:H14)&lt;3,"",(IF(V14=TRUE,$V$5,IF(W14=TRUE,$W$5,IF(X14=TRUE,$X$5,IF(Y14=TRUE,$Y$5,"Non"))))))</f>
        <v/>
      </c>
      <c r="AB14" s="447" t="e">
        <f t="shared" si="17"/>
        <v>#VALUE!</v>
      </c>
      <c r="AC14" s="447" t="e">
        <f t="shared" si="18"/>
        <v>#VALUE!</v>
      </c>
      <c r="AD14" s="447" t="e">
        <f t="shared" si="19"/>
        <v>#VALUE!</v>
      </c>
      <c r="AE14" s="447" t="e">
        <f t="shared" si="20"/>
        <v>#VALUE!</v>
      </c>
      <c r="AF14" s="447" t="e">
        <f t="shared" si="21"/>
        <v>#VALUE!</v>
      </c>
      <c r="AG14" s="451" t="str">
        <f>IF(COUNTA(E14:F14:H14)&lt;3,"",(IF(AB14=TRUE,$AB$5,IF(AC14=TRUE,$AC$5,IF(AD14=TRUE,$AD$5,IF(AE14=TRUE,$AE$5,IF(AF14=TRUE,$AF$5,"Aucune")))))))</f>
        <v/>
      </c>
      <c r="AH14" s="447" t="e">
        <f t="shared" si="22"/>
        <v>#VALUE!</v>
      </c>
      <c r="AI14" s="447" t="e">
        <f t="shared" si="23"/>
        <v>#VALUE!</v>
      </c>
      <c r="AJ14" s="447" t="e">
        <f t="shared" si="24"/>
        <v>#VALUE!</v>
      </c>
      <c r="AK14" s="447" t="e">
        <f t="shared" si="25"/>
        <v>#VALUE!</v>
      </c>
      <c r="AL14" s="447" t="e">
        <f t="shared" si="26"/>
        <v>#VALUE!</v>
      </c>
      <c r="AM14" s="451" t="str">
        <f>IF(COUNTA(E14:F14:H14)&lt;3,"",(IF(AH14=TRUE,$AH$5,IF(AI14=TRUE,$AI$5,IF(AJ14=TRUE,$AJ$5,IF(AK14=TRUE,$AK$5,IF(AL14=TRUE,$AL$5,"Aucune")))))))</f>
        <v/>
      </c>
      <c r="AN14" s="447" t="e">
        <f t="shared" si="27"/>
        <v>#VALUE!</v>
      </c>
      <c r="AO14" s="447" t="e">
        <f t="shared" si="28"/>
        <v>#VALUE!</v>
      </c>
      <c r="AP14" s="447" t="e">
        <f t="shared" si="29"/>
        <v>#VALUE!</v>
      </c>
      <c r="AQ14" s="451" t="str">
        <f>IF(COUNTA(E14:F14:H14)&lt;3,"",(IF(AN14=TRUE,$AN$5,IF(AO14=TRUE,$AO$5,IF(AP14=TRUE,$AP$5,"Aucune action requise")))))</f>
        <v/>
      </c>
      <c r="AR14" s="447" t="e">
        <f t="shared" si="30"/>
        <v>#VALUE!</v>
      </c>
      <c r="AS14" s="447" t="e">
        <f t="shared" si="31"/>
        <v>#VALUE!</v>
      </c>
      <c r="AT14" s="447" t="e">
        <f t="shared" si="32"/>
        <v>#VALUE!</v>
      </c>
      <c r="AU14" s="447" t="e">
        <f t="shared" si="33"/>
        <v>#VALUE!</v>
      </c>
      <c r="AV14" s="451" t="str">
        <f>IF(COUNTA(E14:F14:H14)&lt;3,"",(IF(AR14=TRUE,$AR$5,IF(AS14=TRUE,$AS$5,IF(AT14=TRUE,$AT$5,IF(AU14=TRUE,$AU$5,"Aucun"))))))</f>
        <v/>
      </c>
      <c r="AW14" s="452"/>
      <c r="AX14" s="453"/>
      <c r="AY14" s="152"/>
    </row>
  </sheetData>
  <mergeCells count="8">
    <mergeCell ref="B2:G2"/>
    <mergeCell ref="B6:AY6"/>
    <mergeCell ref="B4:C5"/>
    <mergeCell ref="D4:E4"/>
    <mergeCell ref="F4:G4"/>
    <mergeCell ref="B3:AY3"/>
    <mergeCell ref="H4:I4"/>
    <mergeCell ref="AX4:AY4"/>
  </mergeCells>
  <conditionalFormatting sqref="A4 H7:I14">
    <cfRule type="expression" dxfId="6794" priority="404" stopIfTrue="1">
      <formula>ISTEXT(A4)</formula>
    </cfRule>
  </conditionalFormatting>
  <conditionalFormatting sqref="A4 I7:I14">
    <cfRule type="expression" dxfId="6793" priority="405">
      <formula>FIND("Agir",B4)</formula>
    </cfRule>
    <cfRule type="expression" dxfId="6792" priority="406">
      <formula>FIND("Réagir",B4)</formula>
    </cfRule>
  </conditionalFormatting>
  <conditionalFormatting sqref="A4">
    <cfRule type="expression" dxfId="6791" priority="401" stopIfTrue="1">
      <formula>ISTEXT(A4)</formula>
    </cfRule>
    <cfRule type="expression" dxfId="6790" priority="400">
      <formula>FIND("Réagir",B4)</formula>
    </cfRule>
    <cfRule type="expression" dxfId="6789" priority="399">
      <formula>FIND("Agir",B4)</formula>
    </cfRule>
    <cfRule type="expression" dxfId="6788" priority="398" stopIfTrue="1">
      <formula>ISTEXT(A4)</formula>
    </cfRule>
    <cfRule type="expression" dxfId="6787" priority="402">
      <formula>FIND("Agir",B4)</formula>
    </cfRule>
    <cfRule type="expression" dxfId="6786" priority="403">
      <formula>FIND("Réagir",B4)</formula>
    </cfRule>
  </conditionalFormatting>
  <conditionalFormatting sqref="D7:D14">
    <cfRule type="expression" dxfId="6785" priority="299" stopIfTrue="1">
      <formula>ISTEXT(D7)</formula>
    </cfRule>
    <cfRule type="expression" dxfId="6784" priority="305">
      <formula>FIND("Réagir",E7)</formula>
    </cfRule>
    <cfRule type="expression" dxfId="6783" priority="300">
      <formula>FIND("Conforter",F7)</formula>
    </cfRule>
    <cfRule type="expression" dxfId="6782" priority="303" stopIfTrue="1">
      <formula>ISTEXT(D7)</formula>
    </cfRule>
    <cfRule type="expression" dxfId="6781" priority="304">
      <formula>FIND("Agir",E7)</formula>
    </cfRule>
  </conditionalFormatting>
  <conditionalFormatting sqref="D9:D14">
    <cfRule type="expression" dxfId="6780" priority="288">
      <formula>FIND("Conforter",F9)</formula>
    </cfRule>
    <cfRule type="expression" dxfId="6779" priority="287" stopIfTrue="1">
      <formula>ISTEXT(D9)</formula>
    </cfRule>
  </conditionalFormatting>
  <conditionalFormatting sqref="F7:F14">
    <cfRule type="expression" dxfId="6778" priority="394">
      <formula>FIND("Conforter",I7)</formula>
    </cfRule>
  </conditionalFormatting>
  <conditionalFormatting sqref="F7:G14">
    <cfRule type="expression" dxfId="6777" priority="390" stopIfTrue="1">
      <formula>ISTEXT(F7)</formula>
    </cfRule>
  </conditionalFormatting>
  <conditionalFormatting sqref="G7:G14">
    <cfRule type="expression" dxfId="6776" priority="392">
      <formula>FIND("Réagir",I7)</formula>
    </cfRule>
    <cfRule type="expression" dxfId="6775" priority="391">
      <formula>FIND("Agir",I7)</formula>
    </cfRule>
  </conditionalFormatting>
  <conditionalFormatting sqref="G7:H14">
    <cfRule type="expression" dxfId="6774" priority="386">
      <formula>FIND("Conforter",J7)</formula>
    </cfRule>
    <cfRule type="expression" dxfId="6773" priority="385" stopIfTrue="1">
      <formula>ISTEXT(G7)</formula>
    </cfRule>
  </conditionalFormatting>
  <conditionalFormatting sqref="G9:H14">
    <cfRule type="expression" dxfId="6772" priority="349">
      <formula>FIND("Conforter",J9)</formula>
    </cfRule>
  </conditionalFormatting>
  <conditionalFormatting sqref="G9:I14">
    <cfRule type="expression" dxfId="6771" priority="348" stopIfTrue="1">
      <formula>ISTEXT(G9)</formula>
    </cfRule>
  </conditionalFormatting>
  <conditionalFormatting sqref="H7">
    <cfRule type="expression" dxfId="6770" priority="69">
      <formula>FIND("Conforter",J7)</formula>
    </cfRule>
    <cfRule type="expression" dxfId="6769" priority="68" stopIfTrue="1">
      <formula>ISTEXT(H7)</formula>
    </cfRule>
  </conditionalFormatting>
  <conditionalFormatting sqref="H7:H14">
    <cfRule type="expression" dxfId="6768" priority="422">
      <formula>FIND("Réagir",J7)</formula>
    </cfRule>
    <cfRule type="expression" dxfId="6767" priority="421">
      <formula>FIND("Agir",J7)</formula>
    </cfRule>
  </conditionalFormatting>
  <conditionalFormatting sqref="I7 AA7:AA14 AG7:AG14 AM7:AM14 AQ7:AQ14 AV7:AY14 I8:J14">
    <cfRule type="containsText" dxfId="6766" priority="396" stopIfTrue="1" operator="containsText" text="Seconde">
      <formula>NOT(ISERROR(SEARCH("Seconde",I7)))</formula>
    </cfRule>
    <cfRule type="containsText" dxfId="6765" priority="397" stopIfTrue="1" operator="containsText" text="Terme">
      <formula>NOT(ISERROR(SEARCH("Terme",I7)))</formula>
    </cfRule>
  </conditionalFormatting>
  <conditionalFormatting sqref="I8">
    <cfRule type="expression" dxfId="6764" priority="322">
      <formula>FIND("Réagir",J8)</formula>
    </cfRule>
    <cfRule type="expression" dxfId="6763" priority="321">
      <formula>FIND("Agir",J8)</formula>
    </cfRule>
    <cfRule type="expression" dxfId="6762" priority="320" stopIfTrue="1">
      <formula>ISTEXT(I8)</formula>
    </cfRule>
  </conditionalFormatting>
  <conditionalFormatting sqref="I9:I14">
    <cfRule type="expression" dxfId="6761" priority="352">
      <formula>FIND("Réagir",J9)</formula>
    </cfRule>
    <cfRule type="expression" dxfId="6760" priority="351">
      <formula>FIND("Agir",J9)</formula>
    </cfRule>
  </conditionalFormatting>
  <conditionalFormatting sqref="I5:J5 AA5 AG5 AM5 AQ5 AV5:AY5">
    <cfRule type="containsText" dxfId="6759" priority="5" stopIfTrue="1" operator="containsText" text="Seconde">
      <formula>NOT(ISERROR(SEARCH("Seconde",I5)))</formula>
    </cfRule>
    <cfRule type="containsText" dxfId="6758" priority="4" stopIfTrue="1" operator="containsText" text="Première">
      <formula>NOT(ISERROR(SEARCH("Première",I5)))</formula>
    </cfRule>
    <cfRule type="containsText" dxfId="6757" priority="6" stopIfTrue="1" operator="containsText" text="Terme">
      <formula>NOT(ISERROR(SEARCH("Terme",I5)))</formula>
    </cfRule>
  </conditionalFormatting>
  <conditionalFormatting sqref="I8:J14 AV7:AY14 AQ7:AQ14 AG7:AG14 AM7:AM14 I7 AA7:AA14">
    <cfRule type="containsText" dxfId="6756" priority="395" stopIfTrue="1" operator="containsText" text="Première">
      <formula>NOT(ISERROR(SEARCH("Première",I7)))</formula>
    </cfRule>
  </conditionalFormatting>
  <conditionalFormatting sqref="J7:J14">
    <cfRule type="containsText" dxfId="6755" priority="317" stopIfTrue="1" operator="containsText" text="long">
      <formula>NOT(ISERROR(SEARCH("long",J7)))</formula>
    </cfRule>
    <cfRule type="containsText" dxfId="6754" priority="16" operator="containsText" text="Intervention prioritaire">
      <formula>NOT(ISERROR(SEARCH("Intervention prioritaire",J7)))</formula>
    </cfRule>
    <cfRule type="containsText" dxfId="6753" priority="312" stopIfTrue="1" operator="containsText" text="Non pertinent">
      <formula>NOT(ISERROR(SEARCH("Non pertinent",J7)))</formula>
    </cfRule>
    <cfRule type="containsText" dxfId="6752" priority="313" stopIfTrue="1" operator="containsText" text="consolidation">
      <formula>NOT(ISERROR(SEARCH("consolidation",J7)))</formula>
    </cfRule>
    <cfRule type="containsText" dxfId="6751" priority="314" stopIfTrue="1" operator="containsText" text="Non Prioritaire">
      <formula>NOT(ISERROR(SEARCH("Non Prioritaire",J7)))</formula>
    </cfRule>
    <cfRule type="containsText" dxfId="6750" priority="315" stopIfTrue="1" operator="containsText" text="Urgent">
      <formula>NOT(ISERROR(SEARCH("Urgent",J7)))</formula>
    </cfRule>
    <cfRule type="containsText" dxfId="6749" priority="316" stopIfTrue="1" operator="containsText" text="moyen">
      <formula>NOT(ISERROR(SEARCH("moyen",J7)))</formula>
    </cfRule>
  </conditionalFormatting>
  <conditionalFormatting sqref="J8:J14">
    <cfRule type="containsText" dxfId="6748" priority="378" stopIfTrue="1" operator="containsText" text="Non">
      <formula>NOT(ISERROR(SEARCH("Non",J8)))</formula>
    </cfRule>
  </conditionalFormatting>
  <conditionalFormatting sqref="AA7:AA14">
    <cfRule type="expression" dxfId="6747" priority="470" stopIfTrue="1">
      <formula>ISTEXT(AA7)</formula>
    </cfRule>
    <cfRule type="expression" dxfId="6746" priority="471">
      <formula>FIND("Agir",AV7)</formula>
    </cfRule>
    <cfRule type="expression" dxfId="6745" priority="472">
      <formula>FIND("Réagir",AV7)</formula>
    </cfRule>
  </conditionalFormatting>
  <conditionalFormatting sqref="AG7:AG14 AM7:AM14 AQ7:AQ14 AV7:AV14">
    <cfRule type="expression" dxfId="6744" priority="43">
      <formula>FIND("Réagir",#REF!)</formula>
    </cfRule>
    <cfRule type="expression" dxfId="6743" priority="42">
      <formula>FIND("Agir",#REF!)</formula>
    </cfRule>
  </conditionalFormatting>
  <conditionalFormatting sqref="AG7:AG14">
    <cfRule type="expression" dxfId="6742" priority="552" stopIfTrue="1">
      <formula>ISTEXT(AG7)</formula>
    </cfRule>
    <cfRule type="expression" dxfId="6741" priority="553">
      <formula>FIND("Agir",#REF!)</formula>
    </cfRule>
    <cfRule type="expression" dxfId="6740" priority="554">
      <formula>FIND("Réagir",#REF!)</formula>
    </cfRule>
  </conditionalFormatting>
  <conditionalFormatting sqref="AM7:AM14 AQ7:AQ14 AV7:AV14 AG7:AG14">
    <cfRule type="expression" dxfId="6739" priority="41" stopIfTrue="1">
      <formula>ISTEXT(AG7)</formula>
    </cfRule>
  </conditionalFormatting>
  <conditionalFormatting sqref="AM7:AM14 AQ7:AQ14 AV7:AV14">
    <cfRule type="expression" dxfId="6738" priority="40">
      <formula>FIND("Réagir",#REF!)</formula>
    </cfRule>
    <cfRule type="expression" dxfId="6737" priority="39">
      <formula>FIND("Agir",#REF!)</formula>
    </cfRule>
  </conditionalFormatting>
  <conditionalFormatting sqref="AM7:AM14 AQ7:AQ14 AV7:AW14">
    <cfRule type="expression" dxfId="6736" priority="464" stopIfTrue="1">
      <formula>ISTEXT(AM7)</formula>
    </cfRule>
    <cfRule type="expression" dxfId="6735" priority="465">
      <formula>FIND("Agir",#REF!)</formula>
    </cfRule>
    <cfRule type="expression" dxfId="6734" priority="466">
      <formula>FIND("Réagir",#REF!)</formula>
    </cfRule>
  </conditionalFormatting>
  <conditionalFormatting sqref="AQ7:AQ14">
    <cfRule type="expression" dxfId="6733" priority="67">
      <formula>FIND("Réagir",AV7)</formula>
    </cfRule>
    <cfRule type="expression" dxfId="6732" priority="66">
      <formula>FIND("Agir",AV7)</formula>
    </cfRule>
    <cfRule type="expression" dxfId="6731" priority="65" stopIfTrue="1">
      <formula>ISTEXT(AQ7)</formula>
    </cfRule>
  </conditionalFormatting>
  <conditionalFormatting sqref="AQ8:AQ14">
    <cfRule type="expression" dxfId="6730" priority="45">
      <formula>FIND("Agir",AV8)</formula>
    </cfRule>
    <cfRule type="expression" dxfId="6729" priority="44" stopIfTrue="1">
      <formula>ISTEXT(AQ8)</formula>
    </cfRule>
    <cfRule type="expression" dxfId="6728" priority="46">
      <formula>FIND("Réagir",AV8)</formula>
    </cfRule>
  </conditionalFormatting>
  <conditionalFormatting sqref="AV7:AV14 AM7:AM14 AQ7:AQ14">
    <cfRule type="expression" dxfId="6727" priority="38" stopIfTrue="1">
      <formula>ISTEXT(AM7)</formula>
    </cfRule>
  </conditionalFormatting>
  <conditionalFormatting sqref="AV7:AV14">
    <cfRule type="expression" dxfId="6726" priority="24">
      <formula>FIND("Agir",#REF!)</formula>
    </cfRule>
    <cfRule type="expression" dxfId="6725" priority="23" stopIfTrue="1">
      <formula>ISTEXT(AV7)</formula>
    </cfRule>
    <cfRule type="expression" dxfId="6724" priority="25">
      <formula>FIND("Réagir",#REF!)</formula>
    </cfRule>
  </conditionalFormatting>
  <conditionalFormatting sqref="AW4:AX4">
    <cfRule type="containsText" dxfId="6723" priority="1" stopIfTrue="1" operator="containsText" text="Première">
      <formula>NOT(ISERROR(SEARCH("Première",AW4)))</formula>
    </cfRule>
    <cfRule type="containsText" dxfId="6722" priority="3" stopIfTrue="1" operator="containsText" text="Terme">
      <formula>NOT(ISERROR(SEARCH("Terme",AW4)))</formula>
    </cfRule>
    <cfRule type="containsText" dxfId="6721" priority="2" stopIfTrue="1" operator="containsText" text="Seconde">
      <formula>NOT(ISERROR(SEARCH("Seconde",AW4)))</formula>
    </cfRule>
  </conditionalFormatting>
  <conditionalFormatting sqref="AX7:AY14">
    <cfRule type="expression" dxfId="6720" priority="219">
      <formula>FIND("Réagir",#REF!)</formula>
    </cfRule>
    <cfRule type="expression" dxfId="6719" priority="218">
      <formula>FIND("Agir",#REF!)</formula>
    </cfRule>
    <cfRule type="expression" dxfId="6718" priority="217" stopIfTrue="1">
      <formula>ISTEXT(AX7)</formula>
    </cfRule>
  </conditionalFormatting>
  <dataValidations count="3">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4" xr:uid="{00000000-0002-0000-0400-000000000000}">
      <formula1>$L$1:$O$1</formula1>
    </dataValidation>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4" xr:uid="{00000000-0002-0000-0400-000001000000}">
      <formula1>$M$1:$P$1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4" xr:uid="{00000000-0002-0000-0400-000002000000}">
      <formula1>$M$1:$P$1</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AY19"/>
  <sheetViews>
    <sheetView zoomScale="70" zoomScaleNormal="70" workbookViewId="0">
      <selection activeCell="B2" sqref="B2:G2"/>
    </sheetView>
  </sheetViews>
  <sheetFormatPr defaultColWidth="10.7109375" defaultRowHeight="11.45"/>
  <cols>
    <col min="1" max="1" width="1.42578125" style="205" customWidth="1"/>
    <col min="2" max="2" width="4.42578125" style="297"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94</v>
      </c>
      <c r="C2" s="736"/>
      <c r="D2" s="736" t="s">
        <v>0</v>
      </c>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38" t="s">
        <v>62</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row>
    <row r="7" spans="1:51" s="233" customFormat="1" ht="114" customHeight="1">
      <c r="A7" s="226"/>
      <c r="B7" s="274" t="s">
        <v>95</v>
      </c>
      <c r="C7" s="153" t="s">
        <v>96</v>
      </c>
      <c r="D7" s="82"/>
      <c r="E7" s="58"/>
      <c r="F7" s="59"/>
      <c r="G7" s="59"/>
      <c r="H7" s="60"/>
      <c r="I7" s="60"/>
      <c r="J7" s="275" t="str">
        <f>S7</f>
        <v/>
      </c>
      <c r="K7" s="276">
        <f>E7*10+F7</f>
        <v>0</v>
      </c>
      <c r="L7" s="276" t="b">
        <f>OR(K7=31)</f>
        <v>0</v>
      </c>
      <c r="M7" s="276" t="b">
        <f>OR(K7=21,K7=32)</f>
        <v>0</v>
      </c>
      <c r="N7" s="276" t="b">
        <f>OR(K7=22,K7=33)</f>
        <v>0</v>
      </c>
      <c r="O7" s="276" t="b">
        <f>OR(K7=11,K7=12)</f>
        <v>0</v>
      </c>
      <c r="P7" s="276" t="b">
        <f>OR(K7=23,K7=34)</f>
        <v>0</v>
      </c>
      <c r="Q7" s="276" t="b">
        <f>OR(K7=13,K7=14,K7=24)</f>
        <v>0</v>
      </c>
      <c r="R7" s="276" t="b">
        <f>OR(K7=1,K7=2,K7=3,K7=4)</f>
        <v>0</v>
      </c>
      <c r="S7" s="277" t="str">
        <f t="shared" ref="S7:S15" si="0">IF(COUNTA(E7:F7)&lt;2,"",(IF(L7=TRUE,$L$5,IF(M7=TRUE,$M$5,IF(N7=TRUE,$N$5,IF(O7=TRUE,$O$5,IF(P7=TRUE,$P$5,IF(Q7=TRUE,$Q$5,IF(R7=TRUE,$R$5,0)))))))))</f>
        <v/>
      </c>
      <c r="T7" s="278" t="str">
        <f t="shared" ref="T7:T15" si="1">IF(COUNTA(E7:F7)&lt;2,"",(IF(L7=TRUE,6,IF(M7=TRUE,5,IF(N7=TRUE,4,IF(O7=TRUE,3,IF(P7=TRUE,2,IF(Q7=TRUE,1,IF(R7=TRUE,0,0)))))))))</f>
        <v/>
      </c>
      <c r="U7" s="279" t="e">
        <f t="shared" ref="U7:U15" si="2">T7*10+H7</f>
        <v>#VALUE!</v>
      </c>
      <c r="V7" s="276" t="e">
        <f>OR(U7=61,U7=62,U7=63)</f>
        <v>#VALUE!</v>
      </c>
      <c r="W7" s="276" t="e">
        <f>OR(U7=51,U7=52)</f>
        <v>#VALUE!</v>
      </c>
      <c r="X7" s="276" t="e">
        <f>OR(U7=31,U7=41,U7=42,U7=53)</f>
        <v>#VALUE!</v>
      </c>
      <c r="Y7" s="276" t="e">
        <f>OR(U7=21,U7=32)</f>
        <v>#VALUE!</v>
      </c>
      <c r="Z7" s="276" t="e">
        <f>AND(V7=FALSE,W7=FALSE,X7=FALSE,Y7=FALSE)</f>
        <v>#VALUE!</v>
      </c>
      <c r="AA7" s="156" t="str">
        <f>IF(COUNTA(E7:F7:H7)&lt;3,"",(IF(V7=TRUE,$V$5,IF(W7=TRUE,$W$5,IF(X7=TRUE,$X$5,IF(Y7=TRUE,$Y$5,"Non"))))))</f>
        <v/>
      </c>
      <c r="AB7" s="276" t="e">
        <f>OR(U7=61,U7=62,U7=51,U7=52)</f>
        <v>#VALUE!</v>
      </c>
      <c r="AC7" s="276" t="e">
        <f>OR(U7=41,U7=42)</f>
        <v>#VALUE!</v>
      </c>
      <c r="AD7" s="276" t="e">
        <f>OR(U7=31,U7=32,U7=63,U7=64,U7=53,U7=54,)</f>
        <v>#VALUE!</v>
      </c>
      <c r="AE7" s="276" t="e">
        <f>OR(U7=21,U7=22,)</f>
        <v>#VALUE!</v>
      </c>
      <c r="AF7" s="276" t="e">
        <f>OR(U7=11,U7=12,U7=13,U7=23,)</f>
        <v>#VALUE!</v>
      </c>
      <c r="AG7" s="156" t="str">
        <f>IF(COUNTA(E7:F7:H7)&lt;3,"",(IF(AB7=TRUE,$AB$5,IF(AC7=TRUE,$AC$5,IF(AD7=TRUE,$AD$5,IF(AE7=TRUE,$AE$5,IF(AF7=TRUE,$AF$5,"Aucune")))))))</f>
        <v/>
      </c>
      <c r="AH7" s="276" t="e">
        <f>OR(U7=62,U7=52,U7=42)</f>
        <v>#VALUE!</v>
      </c>
      <c r="AI7" s="276" t="e">
        <f>OR(U7=63,U7=53,U7=43,U7=64,U7=54)</f>
        <v>#VALUE!</v>
      </c>
      <c r="AJ7" s="276" t="e">
        <f>OR(U7=61,U7=51,U7=41)</f>
        <v>#VALUE!</v>
      </c>
      <c r="AK7" s="276" t="e">
        <f>OR(U7=44,U7=32,U7=33,U7=34)</f>
        <v>#VALUE!</v>
      </c>
      <c r="AL7" s="276" t="e">
        <f>OR(U7=22,U7=23,U7=24,U7=12,U7=13,U7=14)</f>
        <v>#VALUE!</v>
      </c>
      <c r="AM7" s="156" t="str">
        <f>IF(COUNTA(E7:F7:H7)&lt;3,"",(IF(AH7=TRUE,$AH$5,IF(AI7=TRUE,$AI$5,IF(AJ7=TRUE,$AJ$5,IF(AK7=TRUE,$AK$5,IF(AL7=TRUE,$AL$5,"Aucune")))))))</f>
        <v/>
      </c>
      <c r="AN7" s="276" t="e">
        <f>OR(U7=61,U7=62,U7=63,U7=51,U7=52,U7=53)</f>
        <v>#VALUE!</v>
      </c>
      <c r="AO7" s="276" t="e">
        <f>OR(U7=41,U7=42,U7=43,U7=31,U7=32,U7=33)</f>
        <v>#VALUE!</v>
      </c>
      <c r="AP7" s="276" t="e">
        <f>OR(U7=21,U7=22,U7=23,U7=11,U7=12,U7=13)</f>
        <v>#VALUE!</v>
      </c>
      <c r="AQ7" s="156" t="str">
        <f>IF(COUNTA(E7:F7:H7)&lt;3,"",(IF(AN7=TRUE,$AN$5,IF(AO7=TRUE,$AO$5,IF(AP7=TRUE,$AP$5,"Aucune action requise")))))</f>
        <v/>
      </c>
      <c r="AR7" s="276" t="e">
        <f>OR(U7=61,U7=51,U7=41,U7=31,U7=21)</f>
        <v>#VALUE!</v>
      </c>
      <c r="AS7" s="276" t="e">
        <f>OR(U7=62,U7=52,U7=42,U7=32,U7=22,U7=63,U7=53)</f>
        <v>#VALUE!</v>
      </c>
      <c r="AT7" s="276" t="e">
        <f>OR(U7=43,U7=33,U7=23,U7=34,U7=24)</f>
        <v>#VALUE!</v>
      </c>
      <c r="AU7" s="276" t="e">
        <f>OR(U7=64,U7=54,U7=44)</f>
        <v>#VALUE!</v>
      </c>
      <c r="AV7" s="156" t="str">
        <f>IF(COUNTA(E7:F7:H7)&lt;3,"",(IF(AR7=TRUE,$AR$5,IF(AS7=TRUE,$AS$5,IF(AT7=TRUE,$AT$5,IF(AU7=TRUE,$AU$5,"Aucun"))))))</f>
        <v/>
      </c>
      <c r="AW7" s="157"/>
      <c r="AX7" s="61"/>
      <c r="AY7" s="158"/>
    </row>
    <row r="8" spans="1:51" s="233" customFormat="1" ht="114" customHeight="1">
      <c r="A8" s="226"/>
      <c r="B8" s="261" t="s">
        <v>97</v>
      </c>
      <c r="C8" s="159" t="s">
        <v>98</v>
      </c>
      <c r="D8" s="80"/>
      <c r="E8" s="31"/>
      <c r="F8" s="32"/>
      <c r="G8" s="32"/>
      <c r="H8" s="33"/>
      <c r="I8" s="33"/>
      <c r="J8" s="236" t="str">
        <f t="shared" ref="J8:J19" si="3">S8</f>
        <v/>
      </c>
      <c r="K8" s="237">
        <f t="shared" ref="K8:K14" si="4">E8*10+F8</f>
        <v>0</v>
      </c>
      <c r="L8" s="237" t="b">
        <f t="shared" ref="L8:L14" si="5">OR(K8=31)</f>
        <v>0</v>
      </c>
      <c r="M8" s="237" t="b">
        <f t="shared" ref="M8:M14" si="6">OR(K8=21,K8=32)</f>
        <v>0</v>
      </c>
      <c r="N8" s="237" t="b">
        <f t="shared" ref="N8:N14" si="7">OR(K8=22,K8=33)</f>
        <v>0</v>
      </c>
      <c r="O8" s="237" t="b">
        <f t="shared" ref="O8:O14" si="8">OR(K8=11,K8=12)</f>
        <v>0</v>
      </c>
      <c r="P8" s="237" t="b">
        <f t="shared" ref="P8:P14" si="9">OR(K8=23,K8=34)</f>
        <v>0</v>
      </c>
      <c r="Q8" s="237" t="b">
        <f t="shared" ref="Q8:Q14" si="10">OR(K8=13,K8=14,K8=24)</f>
        <v>0</v>
      </c>
      <c r="R8" s="237" t="b">
        <f t="shared" ref="R8:R14" si="11">OR(K8=1,K8=2,K8=3,K8=4)</f>
        <v>0</v>
      </c>
      <c r="S8" s="238" t="str">
        <f t="shared" si="0"/>
        <v/>
      </c>
      <c r="T8" s="239" t="str">
        <f t="shared" si="1"/>
        <v/>
      </c>
      <c r="U8" s="240" t="e">
        <f t="shared" si="2"/>
        <v>#VALUE!</v>
      </c>
      <c r="V8" s="237" t="e">
        <f t="shared" ref="V8:V14" si="12">OR(U8=61,U8=62,U8=63)</f>
        <v>#VALUE!</v>
      </c>
      <c r="W8" s="237" t="e">
        <f t="shared" ref="W8:W14" si="13">OR(U8=51,U8=52)</f>
        <v>#VALUE!</v>
      </c>
      <c r="X8" s="237" t="e">
        <f t="shared" ref="X8:X14" si="14">OR(U8=31,U8=41,U8=42,U8=53)</f>
        <v>#VALUE!</v>
      </c>
      <c r="Y8" s="237" t="e">
        <f t="shared" ref="Y8:Y14" si="15">OR(U8=21,U8=32)</f>
        <v>#VALUE!</v>
      </c>
      <c r="Z8" s="237" t="e">
        <f t="shared" ref="Z8:Z14" si="16">AND(V8=FALSE,W8=FALSE,X8=FALSE,Y8=FALSE)</f>
        <v>#VALUE!</v>
      </c>
      <c r="AA8" s="121" t="str">
        <f>IF(COUNTA(E8:F8:H8)&lt;3,"",(IF(V8=TRUE,$V$5,IF(W8=TRUE,$W$5,IF(X8=TRUE,$X$5,IF(Y8=TRUE,$Y$5,"Non"))))))</f>
        <v/>
      </c>
      <c r="AB8" s="237" t="e">
        <f t="shared" ref="AB8:AB14" si="17">OR(U8=61,U8=62,U8=51,U8=52)</f>
        <v>#VALUE!</v>
      </c>
      <c r="AC8" s="237" t="e">
        <f t="shared" ref="AC8:AC14" si="18">OR(U8=41,U8=42)</f>
        <v>#VALUE!</v>
      </c>
      <c r="AD8" s="237" t="e">
        <f t="shared" ref="AD8:AD14" si="19">OR(U8=31,U8=32,U8=63,U8=64,U8=53,U8=54,)</f>
        <v>#VALUE!</v>
      </c>
      <c r="AE8" s="237" t="e">
        <f t="shared" ref="AE8:AE14" si="20">OR(U8=21,U8=22,)</f>
        <v>#VALUE!</v>
      </c>
      <c r="AF8" s="237" t="e">
        <f t="shared" ref="AF8:AF14" si="21">OR(U8=11,U8=12,U8=13,U8=23,)</f>
        <v>#VALUE!</v>
      </c>
      <c r="AG8" s="121" t="str">
        <f>IF(COUNTA(E8:F8:H8)&lt;3,"",(IF(AB8=TRUE,$AB$5,IF(AC8=TRUE,$AC$5,IF(AD8=TRUE,$AD$5,IF(AE8=TRUE,$AE$5,IF(AF8=TRUE,$AF$5,"Aucune")))))))</f>
        <v/>
      </c>
      <c r="AH8" s="237" t="e">
        <f t="shared" ref="AH8:AH14" si="22">OR(U8=62,U8=52,U8=42)</f>
        <v>#VALUE!</v>
      </c>
      <c r="AI8" s="237" t="e">
        <f t="shared" ref="AI8:AI14" si="23">OR(U8=63,U8=53,U8=43,U8=64,U8=54)</f>
        <v>#VALUE!</v>
      </c>
      <c r="AJ8" s="237" t="e">
        <f t="shared" ref="AJ8:AJ14" si="24">OR(U8=61,U8=51,U8=41)</f>
        <v>#VALUE!</v>
      </c>
      <c r="AK8" s="237" t="e">
        <f t="shared" ref="AK8:AK14" si="25">OR(U8=44,U8=32,U8=33,U8=34)</f>
        <v>#VALUE!</v>
      </c>
      <c r="AL8" s="237" t="e">
        <f t="shared" ref="AL8:AL14" si="26">OR(U8=22,U8=23,U8=24,U8=12,U8=13,U8=14)</f>
        <v>#VALUE!</v>
      </c>
      <c r="AM8" s="121" t="str">
        <f>IF(COUNTA(E8:F8:H8)&lt;3,"",(IF(AH8=TRUE,$AH$5,IF(AI8=TRUE,$AI$5,IF(AJ8=TRUE,$AJ$5,IF(AK8=TRUE,$AK$5,IF(AL8=TRUE,$AL$5,"Aucune")))))))</f>
        <v/>
      </c>
      <c r="AN8" s="237" t="e">
        <f t="shared" ref="AN8:AN14" si="27">OR(U8=61,U8=62,U8=63,U8=51,U8=52,U8=53)</f>
        <v>#VALUE!</v>
      </c>
      <c r="AO8" s="237" t="e">
        <f t="shared" ref="AO8:AO14" si="28">OR(U8=41,U8=42,U8=43,U8=31,U8=32,U8=33)</f>
        <v>#VALUE!</v>
      </c>
      <c r="AP8" s="237" t="e">
        <f t="shared" ref="AP8:AP14" si="29">OR(U8=21,U8=22,U8=23,U8=11,U8=12,U8=13)</f>
        <v>#VALUE!</v>
      </c>
      <c r="AQ8" s="121" t="str">
        <f>IF(COUNTA(E8:F8:H8)&lt;3,"",(IF(AN8=TRUE,$AN$5,IF(AO8=TRUE,$AO$5,IF(AP8=TRUE,$AP$5,"Aucune action requise")))))</f>
        <v/>
      </c>
      <c r="AR8" s="237" t="e">
        <f t="shared" ref="AR8:AR14" si="30">OR(U8=61,U8=51,U8=41,U8=31,U8=21)</f>
        <v>#VALUE!</v>
      </c>
      <c r="AS8" s="237" t="e">
        <f t="shared" ref="AS8:AS14" si="31">OR(U8=62,U8=52,U8=42,U8=32,U8=22,U8=63,U8=53)</f>
        <v>#VALUE!</v>
      </c>
      <c r="AT8" s="237" t="e">
        <f t="shared" ref="AT8:AT14" si="32">OR(U8=43,U8=33,U8=23,U8=34,U8=24)</f>
        <v>#VALUE!</v>
      </c>
      <c r="AU8" s="237" t="e">
        <f t="shared" ref="AU8:AU14" si="33">OR(U8=64,U8=54,U8=44)</f>
        <v>#VALUE!</v>
      </c>
      <c r="AV8" s="121" t="str">
        <f>IF(COUNTA(E8:F8:H8)&lt;3,"",(IF(AR8=TRUE,$AR$5,IF(AS8=TRUE,$AS$5,IF(AT8=TRUE,$AT$5,IF(AU8=TRUE,$AU$5,"Aucun"))))))</f>
        <v/>
      </c>
      <c r="AW8" s="122"/>
      <c r="AX8" s="34"/>
      <c r="AY8" s="123"/>
    </row>
    <row r="9" spans="1:51" s="233" customFormat="1" ht="114" customHeight="1">
      <c r="A9" s="226"/>
      <c r="B9" s="261" t="s">
        <v>99</v>
      </c>
      <c r="C9" s="159" t="s">
        <v>100</v>
      </c>
      <c r="D9" s="80"/>
      <c r="E9" s="31"/>
      <c r="F9" s="32"/>
      <c r="G9" s="32"/>
      <c r="H9" s="33"/>
      <c r="I9" s="33"/>
      <c r="J9" s="236" t="str">
        <f t="shared" si="3"/>
        <v/>
      </c>
      <c r="K9" s="237">
        <f t="shared" si="4"/>
        <v>0</v>
      </c>
      <c r="L9" s="237" t="b">
        <f t="shared" si="5"/>
        <v>0</v>
      </c>
      <c r="M9" s="237" t="b">
        <f t="shared" si="6"/>
        <v>0</v>
      </c>
      <c r="N9" s="237" t="b">
        <f t="shared" si="7"/>
        <v>0</v>
      </c>
      <c r="O9" s="237" t="b">
        <f t="shared" si="8"/>
        <v>0</v>
      </c>
      <c r="P9" s="237" t="b">
        <f t="shared" si="9"/>
        <v>0</v>
      </c>
      <c r="Q9" s="237" t="b">
        <f t="shared" si="10"/>
        <v>0</v>
      </c>
      <c r="R9" s="237" t="b">
        <f t="shared" si="11"/>
        <v>0</v>
      </c>
      <c r="S9" s="238" t="str">
        <f t="shared" si="0"/>
        <v/>
      </c>
      <c r="T9" s="239" t="str">
        <f t="shared" si="1"/>
        <v/>
      </c>
      <c r="U9" s="240" t="e">
        <f t="shared" si="2"/>
        <v>#VALUE!</v>
      </c>
      <c r="V9" s="237" t="e">
        <f t="shared" si="12"/>
        <v>#VALUE!</v>
      </c>
      <c r="W9" s="237" t="e">
        <f t="shared" si="13"/>
        <v>#VALUE!</v>
      </c>
      <c r="X9" s="237" t="e">
        <f t="shared" si="14"/>
        <v>#VALUE!</v>
      </c>
      <c r="Y9" s="237" t="e">
        <f t="shared" si="15"/>
        <v>#VALUE!</v>
      </c>
      <c r="Z9" s="237" t="e">
        <f t="shared" si="16"/>
        <v>#VALUE!</v>
      </c>
      <c r="AA9" s="121" t="str">
        <f>IF(COUNTA(E9:F9:H9)&lt;3,"",(IF(V9=TRUE,$V$5,IF(W9=TRUE,$W$5,IF(X9=TRUE,$X$5,IF(Y9=TRUE,$Y$5,"Non"))))))</f>
        <v/>
      </c>
      <c r="AB9" s="237" t="e">
        <f t="shared" si="17"/>
        <v>#VALUE!</v>
      </c>
      <c r="AC9" s="237" t="e">
        <f t="shared" si="18"/>
        <v>#VALUE!</v>
      </c>
      <c r="AD9" s="237" t="e">
        <f t="shared" si="19"/>
        <v>#VALUE!</v>
      </c>
      <c r="AE9" s="237" t="e">
        <f t="shared" si="20"/>
        <v>#VALUE!</v>
      </c>
      <c r="AF9" s="237" t="e">
        <f t="shared" si="21"/>
        <v>#VALUE!</v>
      </c>
      <c r="AG9" s="121" t="str">
        <f>IF(COUNTA(E9:F9:H9)&lt;3,"",(IF(AB9=TRUE,$AB$5,IF(AC9=TRUE,$AC$5,IF(AD9=TRUE,$AD$5,IF(AE9=TRUE,$AE$5,IF(AF9=TRUE,$AF$5,"Aucune")))))))</f>
        <v/>
      </c>
      <c r="AH9" s="237" t="e">
        <f t="shared" si="22"/>
        <v>#VALUE!</v>
      </c>
      <c r="AI9" s="237" t="e">
        <f t="shared" si="23"/>
        <v>#VALUE!</v>
      </c>
      <c r="AJ9" s="237" t="e">
        <f t="shared" si="24"/>
        <v>#VALUE!</v>
      </c>
      <c r="AK9" s="237" t="e">
        <f t="shared" si="25"/>
        <v>#VALUE!</v>
      </c>
      <c r="AL9" s="237" t="e">
        <f t="shared" si="26"/>
        <v>#VALUE!</v>
      </c>
      <c r="AM9" s="121" t="str">
        <f>IF(COUNTA(E9:F9:H9)&lt;3,"",(IF(AH9=TRUE,$AH$5,IF(AI9=TRUE,$AI$5,IF(AJ9=TRUE,$AJ$5,IF(AK9=TRUE,$AK$5,IF(AL9=TRUE,$AL$5,"Aucune")))))))</f>
        <v/>
      </c>
      <c r="AN9" s="237" t="e">
        <f t="shared" si="27"/>
        <v>#VALUE!</v>
      </c>
      <c r="AO9" s="237" t="e">
        <f t="shared" si="28"/>
        <v>#VALUE!</v>
      </c>
      <c r="AP9" s="237" t="e">
        <f t="shared" si="29"/>
        <v>#VALUE!</v>
      </c>
      <c r="AQ9" s="121" t="str">
        <f>IF(COUNTA(E9:F9:H9)&lt;3,"",(IF(AN9=TRUE,$AN$5,IF(AO9=TRUE,$AO$5,IF(AP9=TRUE,$AP$5,"Aucune action requise")))))</f>
        <v/>
      </c>
      <c r="AR9" s="237" t="e">
        <f t="shared" si="30"/>
        <v>#VALUE!</v>
      </c>
      <c r="AS9" s="237" t="e">
        <f t="shared" si="31"/>
        <v>#VALUE!</v>
      </c>
      <c r="AT9" s="237" t="e">
        <f t="shared" si="32"/>
        <v>#VALUE!</v>
      </c>
      <c r="AU9" s="237" t="e">
        <f t="shared" si="33"/>
        <v>#VALUE!</v>
      </c>
      <c r="AV9" s="121" t="str">
        <f>IF(COUNTA(E9:F9:H9)&lt;3,"",(IF(AR9=TRUE,$AR$5,IF(AS9=TRUE,$AS$5,IF(AT9=TRUE,$AT$5,IF(AU9=TRUE,$AU$5,"Aucun"))))))</f>
        <v/>
      </c>
      <c r="AW9" s="122"/>
      <c r="AX9" s="34"/>
      <c r="AY9" s="123"/>
    </row>
    <row r="10" spans="1:51" s="233" customFormat="1" ht="114" customHeight="1">
      <c r="A10" s="226"/>
      <c r="B10" s="471" t="s">
        <v>101</v>
      </c>
      <c r="C10" s="472" t="s">
        <v>102</v>
      </c>
      <c r="D10" s="473"/>
      <c r="E10" s="474"/>
      <c r="F10" s="475"/>
      <c r="G10" s="475"/>
      <c r="H10" s="476"/>
      <c r="I10" s="476"/>
      <c r="J10" s="477" t="str">
        <f t="shared" ref="J10" si="34">S10</f>
        <v/>
      </c>
      <c r="K10" s="478">
        <f t="shared" ref="K10" si="35">E10*10+F10</f>
        <v>0</v>
      </c>
      <c r="L10" s="478" t="b">
        <f t="shared" ref="L10" si="36">OR(K10=31)</f>
        <v>0</v>
      </c>
      <c r="M10" s="478" t="b">
        <f t="shared" ref="M10" si="37">OR(K10=21,K10=32)</f>
        <v>0</v>
      </c>
      <c r="N10" s="478" t="b">
        <f t="shared" ref="N10" si="38">OR(K10=22,K10=33)</f>
        <v>0</v>
      </c>
      <c r="O10" s="478" t="b">
        <f t="shared" ref="O10" si="39">OR(K10=11,K10=12)</f>
        <v>0</v>
      </c>
      <c r="P10" s="478" t="b">
        <f t="shared" ref="P10" si="40">OR(K10=23,K10=34)</f>
        <v>0</v>
      </c>
      <c r="Q10" s="478" t="b">
        <f t="shared" ref="Q10" si="41">OR(K10=13,K10=14,K10=24)</f>
        <v>0</v>
      </c>
      <c r="R10" s="478" t="b">
        <f t="shared" ref="R10" si="42">OR(K10=1,K10=2,K10=3,K10=4)</f>
        <v>0</v>
      </c>
      <c r="S10" s="479" t="str">
        <f t="shared" si="0"/>
        <v/>
      </c>
      <c r="T10" s="480" t="str">
        <f t="shared" si="1"/>
        <v/>
      </c>
      <c r="U10" s="481" t="e">
        <f t="shared" si="2"/>
        <v>#VALUE!</v>
      </c>
      <c r="V10" s="478" t="e">
        <f t="shared" ref="V10" si="43">OR(U10=61,U10=62,U10=63)</f>
        <v>#VALUE!</v>
      </c>
      <c r="W10" s="478" t="e">
        <f t="shared" ref="W10" si="44">OR(U10=51,U10=52)</f>
        <v>#VALUE!</v>
      </c>
      <c r="X10" s="478" t="e">
        <f t="shared" ref="X10" si="45">OR(U10=31,U10=41,U10=42,U10=53)</f>
        <v>#VALUE!</v>
      </c>
      <c r="Y10" s="478" t="e">
        <f t="shared" ref="Y10" si="46">OR(U10=21,U10=32)</f>
        <v>#VALUE!</v>
      </c>
      <c r="Z10" s="478" t="e">
        <f t="shared" ref="Z10" si="47">AND(V10=FALSE,W10=FALSE,X10=FALSE,Y10=FALSE)</f>
        <v>#VALUE!</v>
      </c>
      <c r="AA10" s="482" t="str">
        <f>IF(COUNTA(E10:F10:H10)&lt;3,"",(IF(V10=TRUE,$V$5,IF(W10=TRUE,$W$5,IF(X10=TRUE,$X$5,IF(Y10=TRUE,$Y$5,"Non"))))))</f>
        <v/>
      </c>
      <c r="AB10" s="478" t="e">
        <f t="shared" ref="AB10" si="48">OR(U10=61,U10=62,U10=51,U10=52)</f>
        <v>#VALUE!</v>
      </c>
      <c r="AC10" s="478" t="e">
        <f t="shared" ref="AC10" si="49">OR(U10=41,U10=42)</f>
        <v>#VALUE!</v>
      </c>
      <c r="AD10" s="478" t="e">
        <f t="shared" ref="AD10" si="50">OR(U10=31,U10=32,U10=63,U10=64,U10=53,U10=54,)</f>
        <v>#VALUE!</v>
      </c>
      <c r="AE10" s="478" t="e">
        <f t="shared" ref="AE10" si="51">OR(U10=21,U10=22,)</f>
        <v>#VALUE!</v>
      </c>
      <c r="AF10" s="478" t="e">
        <f t="shared" ref="AF10" si="52">OR(U10=11,U10=12,U10=13,U10=23,)</f>
        <v>#VALUE!</v>
      </c>
      <c r="AG10" s="482" t="str">
        <f>IF(COUNTA(E10:F10:H10)&lt;3,"",(IF(AB10=TRUE,$AB$5,IF(AC10=TRUE,$AC$5,IF(AD10=TRUE,$AD$5,IF(AE10=TRUE,$AE$5,IF(AF10=TRUE,$AF$5,"Aucune")))))))</f>
        <v/>
      </c>
      <c r="AH10" s="478" t="e">
        <f t="shared" ref="AH10" si="53">OR(U10=62,U10=52,U10=42)</f>
        <v>#VALUE!</v>
      </c>
      <c r="AI10" s="478" t="e">
        <f t="shared" ref="AI10" si="54">OR(U10=63,U10=53,U10=43,U10=64,U10=54)</f>
        <v>#VALUE!</v>
      </c>
      <c r="AJ10" s="478" t="e">
        <f t="shared" ref="AJ10" si="55">OR(U10=61,U10=51,U10=41)</f>
        <v>#VALUE!</v>
      </c>
      <c r="AK10" s="478" t="e">
        <f t="shared" ref="AK10" si="56">OR(U10=44,U10=32,U10=33,U10=34)</f>
        <v>#VALUE!</v>
      </c>
      <c r="AL10" s="478" t="e">
        <f t="shared" ref="AL10" si="57">OR(U10=22,U10=23,U10=24,U10=12,U10=13,U10=14)</f>
        <v>#VALUE!</v>
      </c>
      <c r="AM10" s="482" t="str">
        <f>IF(COUNTA(E10:F10:H10)&lt;3,"",(IF(AH10=TRUE,$AH$5,IF(AI10=TRUE,$AI$5,IF(AJ10=TRUE,$AJ$5,IF(AK10=TRUE,$AK$5,IF(AL10=TRUE,$AL$5,"Aucune")))))))</f>
        <v/>
      </c>
      <c r="AN10" s="478" t="e">
        <f t="shared" ref="AN10" si="58">OR(U10=61,U10=62,U10=63,U10=51,U10=52,U10=53)</f>
        <v>#VALUE!</v>
      </c>
      <c r="AO10" s="478" t="e">
        <f t="shared" ref="AO10" si="59">OR(U10=41,U10=42,U10=43,U10=31,U10=32,U10=33)</f>
        <v>#VALUE!</v>
      </c>
      <c r="AP10" s="478" t="e">
        <f t="shared" ref="AP10" si="60">OR(U10=21,U10=22,U10=23,U10=11,U10=12,U10=13)</f>
        <v>#VALUE!</v>
      </c>
      <c r="AQ10" s="482" t="str">
        <f>IF(COUNTA(E10:F10:H10)&lt;3,"",(IF(AN10=TRUE,$AN$5,IF(AO10=TRUE,$AO$5,IF(AP10=TRUE,$AP$5,"Aucune action requise")))))</f>
        <v/>
      </c>
      <c r="AR10" s="478" t="e">
        <f t="shared" ref="AR10" si="61">OR(U10=61,U10=51,U10=41,U10=31,U10=21)</f>
        <v>#VALUE!</v>
      </c>
      <c r="AS10" s="478" t="e">
        <f t="shared" ref="AS10" si="62">OR(U10=62,U10=52,U10=42,U10=32,U10=22,U10=63,U10=53)</f>
        <v>#VALUE!</v>
      </c>
      <c r="AT10" s="478" t="e">
        <f t="shared" ref="AT10" si="63">OR(U10=43,U10=33,U10=23,U10=34,U10=24)</f>
        <v>#VALUE!</v>
      </c>
      <c r="AU10" s="478" t="e">
        <f t="shared" ref="AU10" si="64">OR(U10=64,U10=54,U10=44)</f>
        <v>#VALUE!</v>
      </c>
      <c r="AV10" s="482" t="str">
        <f>IF(COUNTA(E10:F10:H10)&lt;3,"",(IF(AR10=TRUE,$AR$5,IF(AS10=TRUE,$AS$5,IF(AT10=TRUE,$AT$5,IF(AU10=TRUE,$AU$5,"Aucun"))))))</f>
        <v/>
      </c>
      <c r="AW10" s="483"/>
      <c r="AX10" s="484"/>
      <c r="AY10" s="146"/>
    </row>
    <row r="11" spans="1:51" s="233" customFormat="1" ht="114" customHeight="1">
      <c r="A11" s="226"/>
      <c r="B11" s="471" t="s">
        <v>103</v>
      </c>
      <c r="C11" s="472" t="s">
        <v>104</v>
      </c>
      <c r="D11" s="473"/>
      <c r="E11" s="474"/>
      <c r="F11" s="475"/>
      <c r="G11" s="475"/>
      <c r="H11" s="476"/>
      <c r="I11" s="476"/>
      <c r="J11" s="477" t="str">
        <f t="shared" si="3"/>
        <v/>
      </c>
      <c r="K11" s="478">
        <f t="shared" si="4"/>
        <v>0</v>
      </c>
      <c r="L11" s="478" t="b">
        <f t="shared" si="5"/>
        <v>0</v>
      </c>
      <c r="M11" s="478" t="b">
        <f t="shared" si="6"/>
        <v>0</v>
      </c>
      <c r="N11" s="478" t="b">
        <f t="shared" si="7"/>
        <v>0</v>
      </c>
      <c r="O11" s="478" t="b">
        <f t="shared" si="8"/>
        <v>0</v>
      </c>
      <c r="P11" s="478" t="b">
        <f t="shared" si="9"/>
        <v>0</v>
      </c>
      <c r="Q11" s="478" t="b">
        <f t="shared" si="10"/>
        <v>0</v>
      </c>
      <c r="R11" s="478" t="b">
        <f t="shared" si="11"/>
        <v>0</v>
      </c>
      <c r="S11" s="479" t="str">
        <f t="shared" si="0"/>
        <v/>
      </c>
      <c r="T11" s="480" t="str">
        <f t="shared" si="1"/>
        <v/>
      </c>
      <c r="U11" s="481" t="e">
        <f t="shared" si="2"/>
        <v>#VALUE!</v>
      </c>
      <c r="V11" s="478" t="e">
        <f t="shared" si="12"/>
        <v>#VALUE!</v>
      </c>
      <c r="W11" s="478" t="e">
        <f t="shared" si="13"/>
        <v>#VALUE!</v>
      </c>
      <c r="X11" s="478" t="e">
        <f t="shared" si="14"/>
        <v>#VALUE!</v>
      </c>
      <c r="Y11" s="478" t="e">
        <f t="shared" si="15"/>
        <v>#VALUE!</v>
      </c>
      <c r="Z11" s="478" t="e">
        <f t="shared" si="16"/>
        <v>#VALUE!</v>
      </c>
      <c r="AA11" s="482" t="str">
        <f>IF(COUNTA(E11:F11:H11)&lt;3,"",(IF(V11=TRUE,$V$5,IF(W11=TRUE,$W$5,IF(X11=TRUE,$X$5,IF(Y11=TRUE,$Y$5,"Non"))))))</f>
        <v/>
      </c>
      <c r="AB11" s="478" t="e">
        <f t="shared" si="17"/>
        <v>#VALUE!</v>
      </c>
      <c r="AC11" s="478" t="e">
        <f t="shared" si="18"/>
        <v>#VALUE!</v>
      </c>
      <c r="AD11" s="478" t="e">
        <f t="shared" si="19"/>
        <v>#VALUE!</v>
      </c>
      <c r="AE11" s="478" t="e">
        <f t="shared" si="20"/>
        <v>#VALUE!</v>
      </c>
      <c r="AF11" s="478" t="e">
        <f t="shared" si="21"/>
        <v>#VALUE!</v>
      </c>
      <c r="AG11" s="482" t="str">
        <f>IF(COUNTA(E11:F11:H11)&lt;3,"",(IF(AB11=TRUE,$AB$5,IF(AC11=TRUE,$AC$5,IF(AD11=TRUE,$AD$5,IF(AE11=TRUE,$AE$5,IF(AF11=TRUE,$AF$5,"Aucune")))))))</f>
        <v/>
      </c>
      <c r="AH11" s="478" t="e">
        <f t="shared" si="22"/>
        <v>#VALUE!</v>
      </c>
      <c r="AI11" s="478" t="e">
        <f t="shared" si="23"/>
        <v>#VALUE!</v>
      </c>
      <c r="AJ11" s="478" t="e">
        <f t="shared" si="24"/>
        <v>#VALUE!</v>
      </c>
      <c r="AK11" s="478" t="e">
        <f t="shared" si="25"/>
        <v>#VALUE!</v>
      </c>
      <c r="AL11" s="478" t="e">
        <f t="shared" si="26"/>
        <v>#VALUE!</v>
      </c>
      <c r="AM11" s="482" t="str">
        <f>IF(COUNTA(E11:F11:H11)&lt;3,"",(IF(AH11=TRUE,$AH$5,IF(AI11=TRUE,$AI$5,IF(AJ11=TRUE,$AJ$5,IF(AK11=TRUE,$AK$5,IF(AL11=TRUE,$AL$5,"Aucune")))))))</f>
        <v/>
      </c>
      <c r="AN11" s="478" t="e">
        <f t="shared" si="27"/>
        <v>#VALUE!</v>
      </c>
      <c r="AO11" s="478" t="e">
        <f t="shared" si="28"/>
        <v>#VALUE!</v>
      </c>
      <c r="AP11" s="478" t="e">
        <f t="shared" si="29"/>
        <v>#VALUE!</v>
      </c>
      <c r="AQ11" s="482" t="str">
        <f>IF(COUNTA(E11:F11:H11)&lt;3,"",(IF(AN11=TRUE,$AN$5,IF(AO11=TRUE,$AO$5,IF(AP11=TRUE,$AP$5,"Aucune action requise")))))</f>
        <v/>
      </c>
      <c r="AR11" s="478" t="e">
        <f t="shared" si="30"/>
        <v>#VALUE!</v>
      </c>
      <c r="AS11" s="478" t="e">
        <f t="shared" si="31"/>
        <v>#VALUE!</v>
      </c>
      <c r="AT11" s="478" t="e">
        <f t="shared" si="32"/>
        <v>#VALUE!</v>
      </c>
      <c r="AU11" s="478" t="e">
        <f t="shared" si="33"/>
        <v>#VALUE!</v>
      </c>
      <c r="AV11" s="482" t="str">
        <f>IF(COUNTA(E11:F11:H11)&lt;3,"",(IF(AR11=TRUE,$AR$5,IF(AS11=TRUE,$AS$5,IF(AT11=TRUE,$AT$5,IF(AU11=TRUE,$AU$5,"Aucun"))))))</f>
        <v/>
      </c>
      <c r="AW11" s="483"/>
      <c r="AX11" s="484"/>
      <c r="AY11" s="146"/>
    </row>
    <row r="12" spans="1:51" s="233" customFormat="1" ht="114" customHeight="1">
      <c r="A12" s="226"/>
      <c r="B12" s="261" t="s">
        <v>105</v>
      </c>
      <c r="C12" s="159" t="s">
        <v>106</v>
      </c>
      <c r="D12" s="83"/>
      <c r="E12" s="63"/>
      <c r="F12" s="64"/>
      <c r="G12" s="64"/>
      <c r="H12" s="65"/>
      <c r="I12" s="65"/>
      <c r="J12" s="280" t="str">
        <f t="shared" si="3"/>
        <v/>
      </c>
      <c r="K12" s="281">
        <f t="shared" si="4"/>
        <v>0</v>
      </c>
      <c r="L12" s="281" t="b">
        <f t="shared" si="5"/>
        <v>0</v>
      </c>
      <c r="M12" s="281" t="b">
        <f t="shared" si="6"/>
        <v>0</v>
      </c>
      <c r="N12" s="281" t="b">
        <f t="shared" si="7"/>
        <v>0</v>
      </c>
      <c r="O12" s="281" t="b">
        <f t="shared" si="8"/>
        <v>0</v>
      </c>
      <c r="P12" s="281" t="b">
        <f t="shared" si="9"/>
        <v>0</v>
      </c>
      <c r="Q12" s="281" t="b">
        <f t="shared" si="10"/>
        <v>0</v>
      </c>
      <c r="R12" s="281" t="b">
        <f t="shared" si="11"/>
        <v>0</v>
      </c>
      <c r="S12" s="282" t="str">
        <f t="shared" si="0"/>
        <v/>
      </c>
      <c r="T12" s="283" t="str">
        <f t="shared" si="1"/>
        <v/>
      </c>
      <c r="U12" s="284" t="e">
        <f t="shared" si="2"/>
        <v>#VALUE!</v>
      </c>
      <c r="V12" s="281" t="e">
        <f t="shared" si="12"/>
        <v>#VALUE!</v>
      </c>
      <c r="W12" s="281" t="e">
        <f t="shared" si="13"/>
        <v>#VALUE!</v>
      </c>
      <c r="X12" s="281" t="e">
        <f t="shared" si="14"/>
        <v>#VALUE!</v>
      </c>
      <c r="Y12" s="281" t="e">
        <f t="shared" si="15"/>
        <v>#VALUE!</v>
      </c>
      <c r="Z12" s="281" t="e">
        <f t="shared" si="16"/>
        <v>#VALUE!</v>
      </c>
      <c r="AA12" s="163" t="str">
        <f>IF(COUNTA(E12:F12:H12)&lt;3,"",(IF(V12=TRUE,$V$5,IF(W12=TRUE,$W$5,IF(X12=TRUE,$X$5,IF(Y12=TRUE,$Y$5,"Non"))))))</f>
        <v/>
      </c>
      <c r="AB12" s="281" t="e">
        <f t="shared" si="17"/>
        <v>#VALUE!</v>
      </c>
      <c r="AC12" s="281" t="e">
        <f t="shared" si="18"/>
        <v>#VALUE!</v>
      </c>
      <c r="AD12" s="281" t="e">
        <f t="shared" si="19"/>
        <v>#VALUE!</v>
      </c>
      <c r="AE12" s="281" t="e">
        <f t="shared" si="20"/>
        <v>#VALUE!</v>
      </c>
      <c r="AF12" s="281" t="e">
        <f t="shared" si="21"/>
        <v>#VALUE!</v>
      </c>
      <c r="AG12" s="163" t="str">
        <f>IF(COUNTA(E12:F12:H12)&lt;3,"",(IF(AB12=TRUE,$AB$5,IF(AC12=TRUE,$AC$5,IF(AD12=TRUE,$AD$5,IF(AE12=TRUE,$AE$5,IF(AF12=TRUE,$AF$5,"Aucune")))))))</f>
        <v/>
      </c>
      <c r="AH12" s="281" t="e">
        <f t="shared" si="22"/>
        <v>#VALUE!</v>
      </c>
      <c r="AI12" s="281" t="e">
        <f t="shared" si="23"/>
        <v>#VALUE!</v>
      </c>
      <c r="AJ12" s="281" t="e">
        <f t="shared" si="24"/>
        <v>#VALUE!</v>
      </c>
      <c r="AK12" s="281" t="e">
        <f t="shared" si="25"/>
        <v>#VALUE!</v>
      </c>
      <c r="AL12" s="281" t="e">
        <f t="shared" si="26"/>
        <v>#VALUE!</v>
      </c>
      <c r="AM12" s="163" t="str">
        <f>IF(COUNTA(E12:F12:H12)&lt;3,"",(IF(AH12=TRUE,$AH$5,IF(AI12=TRUE,$AI$5,IF(AJ12=TRUE,$AJ$5,IF(AK12=TRUE,$AK$5,IF(AL12=TRUE,$AL$5,"Aucune")))))))</f>
        <v/>
      </c>
      <c r="AN12" s="281" t="e">
        <f t="shared" si="27"/>
        <v>#VALUE!</v>
      </c>
      <c r="AO12" s="281" t="e">
        <f t="shared" si="28"/>
        <v>#VALUE!</v>
      </c>
      <c r="AP12" s="281" t="e">
        <f t="shared" si="29"/>
        <v>#VALUE!</v>
      </c>
      <c r="AQ12" s="163" t="str">
        <f>IF(COUNTA(E12:F12:H12)&lt;3,"",(IF(AN12=TRUE,$AN$5,IF(AO12=TRUE,$AO$5,IF(AP12=TRUE,$AP$5,"Aucune action requise")))))</f>
        <v/>
      </c>
      <c r="AR12" s="281" t="e">
        <f t="shared" si="30"/>
        <v>#VALUE!</v>
      </c>
      <c r="AS12" s="281" t="e">
        <f t="shared" si="31"/>
        <v>#VALUE!</v>
      </c>
      <c r="AT12" s="281" t="e">
        <f t="shared" si="32"/>
        <v>#VALUE!</v>
      </c>
      <c r="AU12" s="281" t="e">
        <f t="shared" si="33"/>
        <v>#VALUE!</v>
      </c>
      <c r="AV12" s="163" t="str">
        <f>IF(COUNTA(E12:F12:H12)&lt;3,"",(IF(AR12=TRUE,$AR$5,IF(AS12=TRUE,$AS$5,IF(AT12=TRUE,$AT$5,IF(AU12=TRUE,$AU$5,"Aucun"))))))</f>
        <v/>
      </c>
      <c r="AW12" s="164"/>
      <c r="AX12" s="66"/>
      <c r="AY12" s="165"/>
    </row>
    <row r="13" spans="1:51" s="233" customFormat="1" ht="114" customHeight="1">
      <c r="A13" s="226"/>
      <c r="B13" s="261" t="s">
        <v>107</v>
      </c>
      <c r="C13" s="159" t="s">
        <v>108</v>
      </c>
      <c r="D13" s="83"/>
      <c r="E13" s="63"/>
      <c r="F13" s="64"/>
      <c r="G13" s="64"/>
      <c r="H13" s="65"/>
      <c r="I13" s="65"/>
      <c r="J13" s="280" t="str">
        <f t="shared" si="3"/>
        <v/>
      </c>
      <c r="K13" s="281">
        <f t="shared" si="4"/>
        <v>0</v>
      </c>
      <c r="L13" s="281" t="b">
        <f t="shared" si="5"/>
        <v>0</v>
      </c>
      <c r="M13" s="281" t="b">
        <f t="shared" si="6"/>
        <v>0</v>
      </c>
      <c r="N13" s="281" t="b">
        <f t="shared" si="7"/>
        <v>0</v>
      </c>
      <c r="O13" s="281" t="b">
        <f t="shared" si="8"/>
        <v>0</v>
      </c>
      <c r="P13" s="281" t="b">
        <f t="shared" si="9"/>
        <v>0</v>
      </c>
      <c r="Q13" s="281" t="b">
        <f t="shared" si="10"/>
        <v>0</v>
      </c>
      <c r="R13" s="281" t="b">
        <f t="shared" si="11"/>
        <v>0</v>
      </c>
      <c r="S13" s="282" t="str">
        <f t="shared" si="0"/>
        <v/>
      </c>
      <c r="T13" s="283" t="str">
        <f t="shared" si="1"/>
        <v/>
      </c>
      <c r="U13" s="284" t="e">
        <f t="shared" si="2"/>
        <v>#VALUE!</v>
      </c>
      <c r="V13" s="281" t="e">
        <f t="shared" si="12"/>
        <v>#VALUE!</v>
      </c>
      <c r="W13" s="281" t="e">
        <f t="shared" si="13"/>
        <v>#VALUE!</v>
      </c>
      <c r="X13" s="281" t="e">
        <f t="shared" si="14"/>
        <v>#VALUE!</v>
      </c>
      <c r="Y13" s="281" t="e">
        <f t="shared" si="15"/>
        <v>#VALUE!</v>
      </c>
      <c r="Z13" s="281" t="e">
        <f t="shared" si="16"/>
        <v>#VALUE!</v>
      </c>
      <c r="AA13" s="163" t="str">
        <f>IF(COUNTA(E13:F13:H13)&lt;3,"",(IF(V13=TRUE,$V$5,IF(W13=TRUE,$W$5,IF(X13=TRUE,$X$5,IF(Y13=TRUE,$Y$5,"Non"))))))</f>
        <v/>
      </c>
      <c r="AB13" s="281" t="e">
        <f t="shared" si="17"/>
        <v>#VALUE!</v>
      </c>
      <c r="AC13" s="281" t="e">
        <f t="shared" si="18"/>
        <v>#VALUE!</v>
      </c>
      <c r="AD13" s="281" t="e">
        <f t="shared" si="19"/>
        <v>#VALUE!</v>
      </c>
      <c r="AE13" s="281" t="e">
        <f t="shared" si="20"/>
        <v>#VALUE!</v>
      </c>
      <c r="AF13" s="281" t="e">
        <f t="shared" si="21"/>
        <v>#VALUE!</v>
      </c>
      <c r="AG13" s="163" t="str">
        <f>IF(COUNTA(E13:F13:H13)&lt;3,"",(IF(AB13=TRUE,$AB$5,IF(AC13=TRUE,$AC$5,IF(AD13=TRUE,$AD$5,IF(AE13=TRUE,$AE$5,IF(AF13=TRUE,$AF$5,"Aucune")))))))</f>
        <v/>
      </c>
      <c r="AH13" s="281" t="e">
        <f t="shared" si="22"/>
        <v>#VALUE!</v>
      </c>
      <c r="AI13" s="281" t="e">
        <f t="shared" si="23"/>
        <v>#VALUE!</v>
      </c>
      <c r="AJ13" s="281" t="e">
        <f t="shared" si="24"/>
        <v>#VALUE!</v>
      </c>
      <c r="AK13" s="281" t="e">
        <f t="shared" si="25"/>
        <v>#VALUE!</v>
      </c>
      <c r="AL13" s="281" t="e">
        <f t="shared" si="26"/>
        <v>#VALUE!</v>
      </c>
      <c r="AM13" s="163" t="str">
        <f>IF(COUNTA(E13:F13:H13)&lt;3,"",(IF(AH13=TRUE,$AH$5,IF(AI13=TRUE,$AI$5,IF(AJ13=TRUE,$AJ$5,IF(AK13=TRUE,$AK$5,IF(AL13=TRUE,$AL$5,"Aucune")))))))</f>
        <v/>
      </c>
      <c r="AN13" s="281" t="e">
        <f t="shared" si="27"/>
        <v>#VALUE!</v>
      </c>
      <c r="AO13" s="281" t="e">
        <f t="shared" si="28"/>
        <v>#VALUE!</v>
      </c>
      <c r="AP13" s="281" t="e">
        <f t="shared" si="29"/>
        <v>#VALUE!</v>
      </c>
      <c r="AQ13" s="163" t="str">
        <f>IF(COUNTA(E13:F13:H13)&lt;3,"",(IF(AN13=TRUE,$AN$5,IF(AO13=TRUE,$AO$5,IF(AP13=TRUE,$AP$5,"Aucune action requise")))))</f>
        <v/>
      </c>
      <c r="AR13" s="281" t="e">
        <f t="shared" si="30"/>
        <v>#VALUE!</v>
      </c>
      <c r="AS13" s="281" t="e">
        <f t="shared" si="31"/>
        <v>#VALUE!</v>
      </c>
      <c r="AT13" s="281" t="e">
        <f t="shared" si="32"/>
        <v>#VALUE!</v>
      </c>
      <c r="AU13" s="281" t="e">
        <f t="shared" si="33"/>
        <v>#VALUE!</v>
      </c>
      <c r="AV13" s="163" t="str">
        <f>IF(COUNTA(E13:F13:H13)&lt;3,"",(IF(AR13=TRUE,$AR$5,IF(AS13=TRUE,$AS$5,IF(AT13=TRUE,$AT$5,IF(AU13=TRUE,$AU$5,"Aucun"))))))</f>
        <v/>
      </c>
      <c r="AW13" s="164"/>
      <c r="AX13" s="66"/>
      <c r="AY13" s="165"/>
    </row>
    <row r="14" spans="1:51" s="233" customFormat="1" ht="114" customHeight="1" thickBot="1">
      <c r="A14" s="226"/>
      <c r="B14" s="471" t="s">
        <v>109</v>
      </c>
      <c r="C14" s="485" t="s">
        <v>110</v>
      </c>
      <c r="D14" s="473"/>
      <c r="E14" s="474"/>
      <c r="F14" s="475"/>
      <c r="G14" s="475"/>
      <c r="H14" s="476"/>
      <c r="I14" s="476"/>
      <c r="J14" s="477" t="str">
        <f t="shared" si="3"/>
        <v/>
      </c>
      <c r="K14" s="478">
        <f t="shared" si="4"/>
        <v>0</v>
      </c>
      <c r="L14" s="478" t="b">
        <f t="shared" si="5"/>
        <v>0</v>
      </c>
      <c r="M14" s="478" t="b">
        <f t="shared" si="6"/>
        <v>0</v>
      </c>
      <c r="N14" s="478" t="b">
        <f t="shared" si="7"/>
        <v>0</v>
      </c>
      <c r="O14" s="478" t="b">
        <f t="shared" si="8"/>
        <v>0</v>
      </c>
      <c r="P14" s="478" t="b">
        <f t="shared" si="9"/>
        <v>0</v>
      </c>
      <c r="Q14" s="478" t="b">
        <f t="shared" si="10"/>
        <v>0</v>
      </c>
      <c r="R14" s="478" t="b">
        <f t="shared" si="11"/>
        <v>0</v>
      </c>
      <c r="S14" s="479" t="str">
        <f t="shared" si="0"/>
        <v/>
      </c>
      <c r="T14" s="480" t="str">
        <f t="shared" si="1"/>
        <v/>
      </c>
      <c r="U14" s="481" t="e">
        <f t="shared" si="2"/>
        <v>#VALUE!</v>
      </c>
      <c r="V14" s="478" t="e">
        <f t="shared" si="12"/>
        <v>#VALUE!</v>
      </c>
      <c r="W14" s="478" t="e">
        <f t="shared" si="13"/>
        <v>#VALUE!</v>
      </c>
      <c r="X14" s="478" t="e">
        <f t="shared" si="14"/>
        <v>#VALUE!</v>
      </c>
      <c r="Y14" s="478" t="e">
        <f t="shared" si="15"/>
        <v>#VALUE!</v>
      </c>
      <c r="Z14" s="478" t="e">
        <f t="shared" si="16"/>
        <v>#VALUE!</v>
      </c>
      <c r="AA14" s="482" t="str">
        <f>IF(COUNTA(E14:F14:H14)&lt;3,"",(IF(V14=TRUE,$V$5,IF(W14=TRUE,$W$5,IF(X14=TRUE,$X$5,IF(Y14=TRUE,$Y$5,"Non"))))))</f>
        <v/>
      </c>
      <c r="AB14" s="478" t="e">
        <f t="shared" si="17"/>
        <v>#VALUE!</v>
      </c>
      <c r="AC14" s="478" t="e">
        <f t="shared" si="18"/>
        <v>#VALUE!</v>
      </c>
      <c r="AD14" s="478" t="e">
        <f t="shared" si="19"/>
        <v>#VALUE!</v>
      </c>
      <c r="AE14" s="478" t="e">
        <f t="shared" si="20"/>
        <v>#VALUE!</v>
      </c>
      <c r="AF14" s="478" t="e">
        <f t="shared" si="21"/>
        <v>#VALUE!</v>
      </c>
      <c r="AG14" s="482" t="str">
        <f>IF(COUNTA(E14:F14:H14)&lt;3,"",(IF(AB14=TRUE,$AB$5,IF(AC14=TRUE,$AC$5,IF(AD14=TRUE,$AD$5,IF(AE14=TRUE,$AE$5,IF(AF14=TRUE,$AF$5,"Aucune")))))))</f>
        <v/>
      </c>
      <c r="AH14" s="478" t="e">
        <f t="shared" si="22"/>
        <v>#VALUE!</v>
      </c>
      <c r="AI14" s="478" t="e">
        <f t="shared" si="23"/>
        <v>#VALUE!</v>
      </c>
      <c r="AJ14" s="478" t="e">
        <f t="shared" si="24"/>
        <v>#VALUE!</v>
      </c>
      <c r="AK14" s="478" t="e">
        <f t="shared" si="25"/>
        <v>#VALUE!</v>
      </c>
      <c r="AL14" s="478" t="e">
        <f t="shared" si="26"/>
        <v>#VALUE!</v>
      </c>
      <c r="AM14" s="482" t="str">
        <f>IF(COUNTA(E14:F14:H14)&lt;3,"",(IF(AH14=TRUE,$AH$5,IF(AI14=TRUE,$AI$5,IF(AJ14=TRUE,$AJ$5,IF(AK14=TRUE,$AK$5,IF(AL14=TRUE,$AL$5,"Aucune")))))))</f>
        <v/>
      </c>
      <c r="AN14" s="478" t="e">
        <f t="shared" si="27"/>
        <v>#VALUE!</v>
      </c>
      <c r="AO14" s="478" t="e">
        <f t="shared" si="28"/>
        <v>#VALUE!</v>
      </c>
      <c r="AP14" s="478" t="e">
        <f t="shared" si="29"/>
        <v>#VALUE!</v>
      </c>
      <c r="AQ14" s="482" t="str">
        <f>IF(COUNTA(E14:F14:H14)&lt;3,"",(IF(AN14=TRUE,$AN$5,IF(AO14=TRUE,$AO$5,IF(AP14=TRUE,$AP$5,"Aucune action requise")))))</f>
        <v/>
      </c>
      <c r="AR14" s="478" t="e">
        <f t="shared" si="30"/>
        <v>#VALUE!</v>
      </c>
      <c r="AS14" s="478" t="e">
        <f t="shared" si="31"/>
        <v>#VALUE!</v>
      </c>
      <c r="AT14" s="478" t="e">
        <f t="shared" si="32"/>
        <v>#VALUE!</v>
      </c>
      <c r="AU14" s="478" t="e">
        <f t="shared" si="33"/>
        <v>#VALUE!</v>
      </c>
      <c r="AV14" s="482" t="str">
        <f>IF(COUNTA(E14:F14:H14)&lt;3,"",(IF(AR14=TRUE,$AR$5,IF(AS14=TRUE,$AS$5,IF(AT14=TRUE,$AT$5,IF(AU14=TRUE,$AU$5,"Aucun"))))))</f>
        <v/>
      </c>
      <c r="AW14" s="483"/>
      <c r="AX14" s="484"/>
      <c r="AY14" s="146"/>
    </row>
    <row r="15" spans="1:51" ht="114" customHeight="1" thickBot="1">
      <c r="B15" s="285" t="s">
        <v>111</v>
      </c>
      <c r="C15" s="167" t="s">
        <v>112</v>
      </c>
      <c r="D15" s="83"/>
      <c r="E15" s="63"/>
      <c r="F15" s="64"/>
      <c r="G15" s="64"/>
      <c r="H15" s="65"/>
      <c r="I15" s="65"/>
      <c r="J15" s="275" t="str">
        <f>S15</f>
        <v/>
      </c>
      <c r="K15" s="281">
        <f t="shared" ref="K15" si="65">E15*10+F15</f>
        <v>0</v>
      </c>
      <c r="L15" s="281" t="b">
        <f t="shared" ref="L15" si="66">OR(K15=31)</f>
        <v>0</v>
      </c>
      <c r="M15" s="281" t="b">
        <f t="shared" ref="M15" si="67">OR(K15=21,K15=32)</f>
        <v>0</v>
      </c>
      <c r="N15" s="281" t="b">
        <f t="shared" ref="N15" si="68">OR(K15=22,K15=33)</f>
        <v>0</v>
      </c>
      <c r="O15" s="281" t="b">
        <f t="shared" ref="O15" si="69">OR(K15=11,K15=12)</f>
        <v>0</v>
      </c>
      <c r="P15" s="281" t="b">
        <f t="shared" ref="P15" si="70">OR(K15=23,K15=34)</f>
        <v>0</v>
      </c>
      <c r="Q15" s="281" t="b">
        <f t="shared" ref="Q15" si="71">OR(K15=13,K15=14,K15=24)</f>
        <v>0</v>
      </c>
      <c r="R15" s="281" t="b">
        <f t="shared" ref="R15" si="72">OR(K15=1,K15=2,K15=3,K15=4)</f>
        <v>0</v>
      </c>
      <c r="S15" s="282" t="str">
        <f t="shared" si="0"/>
        <v/>
      </c>
      <c r="T15" s="283" t="str">
        <f t="shared" si="1"/>
        <v/>
      </c>
      <c r="U15" s="284" t="e">
        <f t="shared" si="2"/>
        <v>#VALUE!</v>
      </c>
      <c r="V15" s="281" t="e">
        <f t="shared" ref="V15" si="73">OR(U15=61,U15=62,U15=63)</f>
        <v>#VALUE!</v>
      </c>
      <c r="W15" s="281" t="e">
        <f t="shared" ref="W15" si="74">OR(U15=51,U15=52)</f>
        <v>#VALUE!</v>
      </c>
      <c r="X15" s="281" t="e">
        <f t="shared" ref="X15" si="75">OR(U15=31,U15=41,U15=42,U15=53)</f>
        <v>#VALUE!</v>
      </c>
      <c r="Y15" s="281" t="e">
        <f t="shared" ref="Y15" si="76">OR(U15=21,U15=32)</f>
        <v>#VALUE!</v>
      </c>
      <c r="Z15" s="281" t="e">
        <f t="shared" ref="Z15" si="77">AND(V15=FALSE,W15=FALSE,X15=FALSE,Y15=FALSE)</f>
        <v>#VALUE!</v>
      </c>
      <c r="AA15" s="163" t="str">
        <f>IF(COUNTA(E15:F15:H15)&lt;3,"",(IF(V15=TRUE,$V$5,IF(W15=TRUE,$W$5,IF(X15=TRUE,$X$5,IF(Y15=TRUE,$Y$5,"Non"))))))</f>
        <v/>
      </c>
      <c r="AB15" s="281" t="e">
        <f t="shared" ref="AB15" si="78">OR(U15=61,U15=62,U15=51,U15=52)</f>
        <v>#VALUE!</v>
      </c>
      <c r="AC15" s="281" t="e">
        <f t="shared" ref="AC15" si="79">OR(U15=41,U15=42)</f>
        <v>#VALUE!</v>
      </c>
      <c r="AD15" s="281" t="e">
        <f t="shared" ref="AD15" si="80">OR(U15=31,U15=32,U15=63,U15=64,U15=53,U15=54,)</f>
        <v>#VALUE!</v>
      </c>
      <c r="AE15" s="281" t="e">
        <f t="shared" ref="AE15" si="81">OR(U15=21,U15=22,)</f>
        <v>#VALUE!</v>
      </c>
      <c r="AF15" s="281" t="e">
        <f t="shared" ref="AF15" si="82">OR(U15=11,U15=12,U15=13,U15=23,)</f>
        <v>#VALUE!</v>
      </c>
      <c r="AG15" s="163" t="str">
        <f>IF(COUNTA(E15:F15:H15)&lt;3,"",(IF(AB15=TRUE,$AB$5,IF(AC15=TRUE,$AC$5,IF(AD15=TRUE,$AD$5,IF(AE15=TRUE,$AE$5,IF(AF15=TRUE,$AF$5,"Aucune")))))))</f>
        <v/>
      </c>
      <c r="AH15" s="281" t="e">
        <f t="shared" ref="AH15" si="83">OR(U15=62,U15=52,U15=42)</f>
        <v>#VALUE!</v>
      </c>
      <c r="AI15" s="281" t="e">
        <f t="shared" ref="AI15" si="84">OR(U15=63,U15=53,U15=43,U15=64,U15=54)</f>
        <v>#VALUE!</v>
      </c>
      <c r="AJ15" s="281" t="e">
        <f t="shared" ref="AJ15" si="85">OR(U15=61,U15=51,U15=41)</f>
        <v>#VALUE!</v>
      </c>
      <c r="AK15" s="281" t="e">
        <f t="shared" ref="AK15" si="86">OR(U15=44,U15=32,U15=33,U15=34)</f>
        <v>#VALUE!</v>
      </c>
      <c r="AL15" s="281" t="e">
        <f t="shared" ref="AL15" si="87">OR(U15=22,U15=23,U15=24,U15=12,U15=13,U15=14)</f>
        <v>#VALUE!</v>
      </c>
      <c r="AM15" s="163" t="str">
        <f>IF(COUNTA(E15:F15:H15)&lt;3,"",(IF(AH15=TRUE,$AH$5,IF(AI15=TRUE,$AI$5,IF(AJ15=TRUE,$AJ$5,IF(AK15=TRUE,$AK$5,IF(AL15=TRUE,$AL$5,"Aucune")))))))</f>
        <v/>
      </c>
      <c r="AN15" s="281" t="e">
        <f t="shared" ref="AN15" si="88">OR(U15=61,U15=62,U15=63,U15=51,U15=52,U15=53)</f>
        <v>#VALUE!</v>
      </c>
      <c r="AO15" s="281" t="e">
        <f t="shared" ref="AO15" si="89">OR(U15=41,U15=42,U15=43,U15=31,U15=32,U15=33)</f>
        <v>#VALUE!</v>
      </c>
      <c r="AP15" s="281" t="e">
        <f t="shared" ref="AP15" si="90">OR(U15=21,U15=22,U15=23,U15=11,U15=12,U15=13)</f>
        <v>#VALUE!</v>
      </c>
      <c r="AQ15" s="163" t="str">
        <f>IF(COUNTA(E15:F15:H15)&lt;3,"",(IF(AN15=TRUE,$AN$5,IF(AO15=TRUE,$AO$5,IF(AP15=TRUE,$AP$5,"Aucune action requise")))))</f>
        <v/>
      </c>
      <c r="AR15" s="281" t="e">
        <f t="shared" ref="AR15" si="91">OR(U15=61,U15=51,U15=41,U15=31,U15=21)</f>
        <v>#VALUE!</v>
      </c>
      <c r="AS15" s="281" t="e">
        <f t="shared" ref="AS15" si="92">OR(U15=62,U15=52,U15=42,U15=32,U15=22,U15=63,U15=53)</f>
        <v>#VALUE!</v>
      </c>
      <c r="AT15" s="281" t="e">
        <f t="shared" ref="AT15" si="93">OR(U15=43,U15=33,U15=23,U15=34,U15=24)</f>
        <v>#VALUE!</v>
      </c>
      <c r="AU15" s="281" t="e">
        <f t="shared" ref="AU15" si="94">OR(U15=64,U15=54,U15=44)</f>
        <v>#VALUE!</v>
      </c>
      <c r="AV15" s="163" t="str">
        <f>IF(COUNTA(E15:F15:H15)&lt;3,"",(IF(AR15=TRUE,$AR$5,IF(AS15=TRUE,$AS$5,IF(AT15=TRUE,$AT$5,IF(AU15=TRUE,$AU$5,"Aucun"))))))</f>
        <v/>
      </c>
      <c r="AW15" s="164"/>
      <c r="AX15" s="66"/>
      <c r="AY15" s="165"/>
    </row>
    <row r="16" spans="1:51" ht="114" customHeight="1">
      <c r="B16" s="469" t="s">
        <v>113</v>
      </c>
      <c r="C16" s="470" t="s">
        <v>114</v>
      </c>
      <c r="D16" s="428"/>
      <c r="E16" s="429"/>
      <c r="F16" s="430"/>
      <c r="G16" s="430"/>
      <c r="H16" s="431"/>
      <c r="I16" s="431"/>
      <c r="J16" s="236" t="str">
        <f t="shared" si="3"/>
        <v/>
      </c>
      <c r="K16" s="433">
        <f t="shared" ref="K16:K19" si="95">E16*10+F16</f>
        <v>0</v>
      </c>
      <c r="L16" s="433" t="b">
        <f t="shared" ref="L16:L19" si="96">OR(K16=31)</f>
        <v>0</v>
      </c>
      <c r="M16" s="433" t="b">
        <f t="shared" ref="M16:M19" si="97">OR(K16=21,K16=32)</f>
        <v>0</v>
      </c>
      <c r="N16" s="433" t="b">
        <f t="shared" ref="N16:N19" si="98">OR(K16=22,K16=33)</f>
        <v>0</v>
      </c>
      <c r="O16" s="433" t="b">
        <f t="shared" ref="O16:O19" si="99">OR(K16=11,K16=12)</f>
        <v>0</v>
      </c>
      <c r="P16" s="433" t="b">
        <f t="shared" ref="P16:P19" si="100">OR(K16=23,K16=34)</f>
        <v>0</v>
      </c>
      <c r="Q16" s="433" t="b">
        <f t="shared" ref="Q16:Q19" si="101">OR(K16=13,K16=14,K16=24)</f>
        <v>0</v>
      </c>
      <c r="R16" s="433" t="b">
        <f t="shared" ref="R16:R19" si="102">OR(K16=1,K16=2,K16=3,K16=4)</f>
        <v>0</v>
      </c>
      <c r="S16" s="434" t="str">
        <f t="shared" ref="S16:S19" si="103">IF(COUNTA(E16:F16)&lt;2,"",(IF(L16=TRUE,$L$5,IF(M16=TRUE,$M$5,IF(N16=TRUE,$N$5,IF(O16=TRUE,$O$5,IF(P16=TRUE,$P$5,IF(Q16=TRUE,$Q$5,IF(R16=TRUE,$R$5,0)))))))))</f>
        <v/>
      </c>
      <c r="T16" s="435" t="str">
        <f t="shared" ref="T16:T19" si="104">IF(COUNTA(E16:F16)&lt;2,"",(IF(L16=TRUE,6,IF(M16=TRUE,5,IF(N16=TRUE,4,IF(O16=TRUE,3,IF(P16=TRUE,2,IF(Q16=TRUE,1,IF(R16=TRUE,0,0)))))))))</f>
        <v/>
      </c>
      <c r="U16" s="436" t="e">
        <f t="shared" ref="U16:U19" si="105">T16*10+H16</f>
        <v>#VALUE!</v>
      </c>
      <c r="V16" s="433" t="e">
        <f t="shared" ref="V16:V19" si="106">OR(U16=61,U16=62,U16=63)</f>
        <v>#VALUE!</v>
      </c>
      <c r="W16" s="433" t="e">
        <f t="shared" ref="W16:W19" si="107">OR(U16=51,U16=52)</f>
        <v>#VALUE!</v>
      </c>
      <c r="X16" s="433" t="e">
        <f t="shared" ref="X16:X19" si="108">OR(U16=31,U16=41,U16=42,U16=53)</f>
        <v>#VALUE!</v>
      </c>
      <c r="Y16" s="433" t="e">
        <f t="shared" ref="Y16:Y19" si="109">OR(U16=21,U16=32)</f>
        <v>#VALUE!</v>
      </c>
      <c r="Z16" s="433" t="e">
        <f t="shared" ref="Z16:Z19" si="110">AND(V16=FALSE,W16=FALSE,X16=FALSE,Y16=FALSE)</f>
        <v>#VALUE!</v>
      </c>
      <c r="AA16" s="437" t="str">
        <f>IF(COUNTA(E16:F16:H16)&lt;3,"",(IF(V16=TRUE,$V$5,IF(W16=TRUE,$W$5,IF(X16=TRUE,$X$5,IF(Y16=TRUE,$Y$5,"Non"))))))</f>
        <v/>
      </c>
      <c r="AB16" s="433" t="e">
        <f t="shared" ref="AB16:AB19" si="111">OR(U16=61,U16=62,U16=51,U16=52)</f>
        <v>#VALUE!</v>
      </c>
      <c r="AC16" s="433" t="e">
        <f t="shared" ref="AC16:AC19" si="112">OR(U16=41,U16=42)</f>
        <v>#VALUE!</v>
      </c>
      <c r="AD16" s="433" t="e">
        <f t="shared" ref="AD16:AD19" si="113">OR(U16=31,U16=32,U16=63,U16=64,U16=53,U16=54,)</f>
        <v>#VALUE!</v>
      </c>
      <c r="AE16" s="433" t="e">
        <f t="shared" ref="AE16:AE19" si="114">OR(U16=21,U16=22,)</f>
        <v>#VALUE!</v>
      </c>
      <c r="AF16" s="433" t="e">
        <f t="shared" ref="AF16:AF19" si="115">OR(U16=11,U16=12,U16=13,U16=23,)</f>
        <v>#VALUE!</v>
      </c>
      <c r="AG16" s="437" t="str">
        <f>IF(COUNTA(E16:F16:H16)&lt;3,"",(IF(AB16=TRUE,$AB$5,IF(AC16=TRUE,$AC$5,IF(AD16=TRUE,$AD$5,IF(AE16=TRUE,$AE$5,IF(AF16=TRUE,$AF$5,"Aucune")))))))</f>
        <v/>
      </c>
      <c r="AH16" s="433" t="e">
        <f t="shared" ref="AH16:AH19" si="116">OR(U16=62,U16=52,U16=42)</f>
        <v>#VALUE!</v>
      </c>
      <c r="AI16" s="433" t="e">
        <f t="shared" ref="AI16:AI19" si="117">OR(U16=63,U16=53,U16=43,U16=64,U16=54)</f>
        <v>#VALUE!</v>
      </c>
      <c r="AJ16" s="433" t="e">
        <f t="shared" ref="AJ16:AJ19" si="118">OR(U16=61,U16=51,U16=41)</f>
        <v>#VALUE!</v>
      </c>
      <c r="AK16" s="433" t="e">
        <f t="shared" ref="AK16:AK19" si="119">OR(U16=44,U16=32,U16=33,U16=34)</f>
        <v>#VALUE!</v>
      </c>
      <c r="AL16" s="433" t="e">
        <f t="shared" ref="AL16:AL19" si="120">OR(U16=22,U16=23,U16=24,U16=12,U16=13,U16=14)</f>
        <v>#VALUE!</v>
      </c>
      <c r="AM16" s="437" t="str">
        <f>IF(COUNTA(E16:F16:H16)&lt;3,"",(IF(AH16=TRUE,$AH$5,IF(AI16=TRUE,$AI$5,IF(AJ16=TRUE,$AJ$5,IF(AK16=TRUE,$AK$5,IF(AL16=TRUE,$AL$5,"Aucune")))))))</f>
        <v/>
      </c>
      <c r="AN16" s="433" t="e">
        <f t="shared" ref="AN16:AN19" si="121">OR(U16=61,U16=62,U16=63,U16=51,U16=52,U16=53)</f>
        <v>#VALUE!</v>
      </c>
      <c r="AO16" s="433" t="e">
        <f t="shared" ref="AO16:AO19" si="122">OR(U16=41,U16=42,U16=43,U16=31,U16=32,U16=33)</f>
        <v>#VALUE!</v>
      </c>
      <c r="AP16" s="433" t="e">
        <f t="shared" ref="AP16:AP19" si="123">OR(U16=21,U16=22,U16=23,U16=11,U16=12,U16=13)</f>
        <v>#VALUE!</v>
      </c>
      <c r="AQ16" s="437" t="str">
        <f>IF(COUNTA(E16:F16:H16)&lt;3,"",(IF(AN16=TRUE,$AN$5,IF(AO16=TRUE,$AO$5,IF(AP16=TRUE,$AP$5,"Aucune action requise")))))</f>
        <v/>
      </c>
      <c r="AR16" s="433" t="e">
        <f t="shared" ref="AR16:AR19" si="124">OR(U16=61,U16=51,U16=41,U16=31,U16=21)</f>
        <v>#VALUE!</v>
      </c>
      <c r="AS16" s="433" t="e">
        <f t="shared" ref="AS16:AS19" si="125">OR(U16=62,U16=52,U16=42,U16=32,U16=22,U16=63,U16=53)</f>
        <v>#VALUE!</v>
      </c>
      <c r="AT16" s="433" t="e">
        <f t="shared" ref="AT16:AT19" si="126">OR(U16=43,U16=33,U16=23,U16=34,U16=24)</f>
        <v>#VALUE!</v>
      </c>
      <c r="AU16" s="433" t="e">
        <f t="shared" ref="AU16:AU19" si="127">OR(U16=64,U16=54,U16=44)</f>
        <v>#VALUE!</v>
      </c>
      <c r="AV16" s="437" t="str">
        <f>IF(COUNTA(E16:F16:H16)&lt;3,"",(IF(AR16=TRUE,$AR$5,IF(AS16=TRUE,$AS$5,IF(AT16=TRUE,$AT$5,IF(AU16=TRUE,$AU$5,"Aucun"))))))</f>
        <v/>
      </c>
      <c r="AW16" s="438"/>
      <c r="AX16" s="439"/>
      <c r="AY16" s="136"/>
    </row>
    <row r="17" spans="2:51" ht="153.75" customHeight="1">
      <c r="B17" s="471" t="s">
        <v>115</v>
      </c>
      <c r="C17" s="472" t="s">
        <v>116</v>
      </c>
      <c r="D17" s="473"/>
      <c r="E17" s="474"/>
      <c r="F17" s="475"/>
      <c r="G17" s="475"/>
      <c r="H17" s="476"/>
      <c r="I17" s="476"/>
      <c r="J17" s="236" t="str">
        <f t="shared" si="3"/>
        <v/>
      </c>
      <c r="K17" s="478">
        <f t="shared" si="95"/>
        <v>0</v>
      </c>
      <c r="L17" s="478" t="b">
        <f t="shared" si="96"/>
        <v>0</v>
      </c>
      <c r="M17" s="478" t="b">
        <f t="shared" si="97"/>
        <v>0</v>
      </c>
      <c r="N17" s="478" t="b">
        <f t="shared" si="98"/>
        <v>0</v>
      </c>
      <c r="O17" s="478" t="b">
        <f t="shared" si="99"/>
        <v>0</v>
      </c>
      <c r="P17" s="478" t="b">
        <f t="shared" si="100"/>
        <v>0</v>
      </c>
      <c r="Q17" s="478" t="b">
        <f t="shared" si="101"/>
        <v>0</v>
      </c>
      <c r="R17" s="478" t="b">
        <f t="shared" si="102"/>
        <v>0</v>
      </c>
      <c r="S17" s="479" t="str">
        <f t="shared" si="103"/>
        <v/>
      </c>
      <c r="T17" s="480" t="str">
        <f t="shared" si="104"/>
        <v/>
      </c>
      <c r="U17" s="481" t="e">
        <f t="shared" si="105"/>
        <v>#VALUE!</v>
      </c>
      <c r="V17" s="478" t="e">
        <f t="shared" si="106"/>
        <v>#VALUE!</v>
      </c>
      <c r="W17" s="478" t="e">
        <f t="shared" si="107"/>
        <v>#VALUE!</v>
      </c>
      <c r="X17" s="478" t="e">
        <f t="shared" si="108"/>
        <v>#VALUE!</v>
      </c>
      <c r="Y17" s="478" t="e">
        <f t="shared" si="109"/>
        <v>#VALUE!</v>
      </c>
      <c r="Z17" s="478" t="e">
        <f t="shared" si="110"/>
        <v>#VALUE!</v>
      </c>
      <c r="AA17" s="482" t="str">
        <f>IF(COUNTA(E17:F17:H17)&lt;3,"",(IF(V17=TRUE,$V$5,IF(W17=TRUE,$W$5,IF(X17=TRUE,$X$5,IF(Y17=TRUE,$Y$5,"Non"))))))</f>
        <v/>
      </c>
      <c r="AB17" s="478" t="e">
        <f t="shared" si="111"/>
        <v>#VALUE!</v>
      </c>
      <c r="AC17" s="478" t="e">
        <f t="shared" si="112"/>
        <v>#VALUE!</v>
      </c>
      <c r="AD17" s="478" t="e">
        <f t="shared" si="113"/>
        <v>#VALUE!</v>
      </c>
      <c r="AE17" s="478" t="e">
        <f t="shared" si="114"/>
        <v>#VALUE!</v>
      </c>
      <c r="AF17" s="478" t="e">
        <f t="shared" si="115"/>
        <v>#VALUE!</v>
      </c>
      <c r="AG17" s="482" t="str">
        <f>IF(COUNTA(E17:F17:H17)&lt;3,"",(IF(AB17=TRUE,$AB$5,IF(AC17=TRUE,$AC$5,IF(AD17=TRUE,$AD$5,IF(AE17=TRUE,$AE$5,IF(AF17=TRUE,$AF$5,"Aucune")))))))</f>
        <v/>
      </c>
      <c r="AH17" s="478" t="e">
        <f t="shared" si="116"/>
        <v>#VALUE!</v>
      </c>
      <c r="AI17" s="478" t="e">
        <f t="shared" si="117"/>
        <v>#VALUE!</v>
      </c>
      <c r="AJ17" s="478" t="e">
        <f t="shared" si="118"/>
        <v>#VALUE!</v>
      </c>
      <c r="AK17" s="478" t="e">
        <f t="shared" si="119"/>
        <v>#VALUE!</v>
      </c>
      <c r="AL17" s="478" t="e">
        <f t="shared" si="120"/>
        <v>#VALUE!</v>
      </c>
      <c r="AM17" s="482" t="str">
        <f>IF(COUNTA(E17:F17:H17)&lt;3,"",(IF(AH17=TRUE,$AH$5,IF(AI17=TRUE,$AI$5,IF(AJ17=TRUE,$AJ$5,IF(AK17=TRUE,$AK$5,IF(AL17=TRUE,$AL$5,"Aucune")))))))</f>
        <v/>
      </c>
      <c r="AN17" s="478" t="e">
        <f t="shared" si="121"/>
        <v>#VALUE!</v>
      </c>
      <c r="AO17" s="478" t="e">
        <f t="shared" si="122"/>
        <v>#VALUE!</v>
      </c>
      <c r="AP17" s="478" t="e">
        <f t="shared" si="123"/>
        <v>#VALUE!</v>
      </c>
      <c r="AQ17" s="482" t="str">
        <f>IF(COUNTA(E17:F17:H17)&lt;3,"",(IF(AN17=TRUE,$AN$5,IF(AO17=TRUE,$AO$5,IF(AP17=TRUE,$AP$5,"Aucune action requise")))))</f>
        <v/>
      </c>
      <c r="AR17" s="478" t="e">
        <f t="shared" si="124"/>
        <v>#VALUE!</v>
      </c>
      <c r="AS17" s="478" t="e">
        <f t="shared" si="125"/>
        <v>#VALUE!</v>
      </c>
      <c r="AT17" s="478" t="e">
        <f t="shared" si="126"/>
        <v>#VALUE!</v>
      </c>
      <c r="AU17" s="478" t="e">
        <f t="shared" si="127"/>
        <v>#VALUE!</v>
      </c>
      <c r="AV17" s="482" t="str">
        <f>IF(COUNTA(E17:F17:H17)&lt;3,"",(IF(AR17=TRUE,$AR$5,IF(AS17=TRUE,$AS$5,IF(AT17=TRUE,$AT$5,IF(AU17=TRUE,$AU$5,"Aucun"))))))</f>
        <v/>
      </c>
      <c r="AW17" s="483"/>
      <c r="AX17" s="484"/>
      <c r="AY17" s="146"/>
    </row>
    <row r="18" spans="2:51" ht="114" customHeight="1">
      <c r="B18" s="471" t="s">
        <v>117</v>
      </c>
      <c r="C18" s="472" t="s">
        <v>118</v>
      </c>
      <c r="D18" s="473"/>
      <c r="E18" s="474"/>
      <c r="F18" s="475"/>
      <c r="G18" s="475"/>
      <c r="H18" s="476"/>
      <c r="I18" s="476"/>
      <c r="J18" s="477" t="str">
        <f t="shared" si="3"/>
        <v/>
      </c>
      <c r="K18" s="478">
        <f t="shared" si="95"/>
        <v>0</v>
      </c>
      <c r="L18" s="478" t="b">
        <f t="shared" si="96"/>
        <v>0</v>
      </c>
      <c r="M18" s="478" t="b">
        <f t="shared" si="97"/>
        <v>0</v>
      </c>
      <c r="N18" s="478" t="b">
        <f t="shared" si="98"/>
        <v>0</v>
      </c>
      <c r="O18" s="478" t="b">
        <f t="shared" si="99"/>
        <v>0</v>
      </c>
      <c r="P18" s="478" t="b">
        <f t="shared" si="100"/>
        <v>0</v>
      </c>
      <c r="Q18" s="478" t="b">
        <f t="shared" si="101"/>
        <v>0</v>
      </c>
      <c r="R18" s="478" t="b">
        <f t="shared" si="102"/>
        <v>0</v>
      </c>
      <c r="S18" s="479" t="str">
        <f t="shared" si="103"/>
        <v/>
      </c>
      <c r="T18" s="480" t="str">
        <f t="shared" si="104"/>
        <v/>
      </c>
      <c r="U18" s="481" t="e">
        <f t="shared" si="105"/>
        <v>#VALUE!</v>
      </c>
      <c r="V18" s="478" t="e">
        <f t="shared" si="106"/>
        <v>#VALUE!</v>
      </c>
      <c r="W18" s="478" t="e">
        <f t="shared" si="107"/>
        <v>#VALUE!</v>
      </c>
      <c r="X18" s="478" t="e">
        <f t="shared" si="108"/>
        <v>#VALUE!</v>
      </c>
      <c r="Y18" s="478" t="e">
        <f t="shared" si="109"/>
        <v>#VALUE!</v>
      </c>
      <c r="Z18" s="478" t="e">
        <f t="shared" si="110"/>
        <v>#VALUE!</v>
      </c>
      <c r="AA18" s="482" t="str">
        <f>IF(COUNTA(E18:F18:H18)&lt;3,"",(IF(V18=TRUE,$V$5,IF(W18=TRUE,$W$5,IF(X18=TRUE,$X$5,IF(Y18=TRUE,$Y$5,"Non"))))))</f>
        <v/>
      </c>
      <c r="AB18" s="478" t="e">
        <f t="shared" si="111"/>
        <v>#VALUE!</v>
      </c>
      <c r="AC18" s="478" t="e">
        <f t="shared" si="112"/>
        <v>#VALUE!</v>
      </c>
      <c r="AD18" s="478" t="e">
        <f t="shared" si="113"/>
        <v>#VALUE!</v>
      </c>
      <c r="AE18" s="478" t="e">
        <f t="shared" si="114"/>
        <v>#VALUE!</v>
      </c>
      <c r="AF18" s="478" t="e">
        <f t="shared" si="115"/>
        <v>#VALUE!</v>
      </c>
      <c r="AG18" s="482" t="str">
        <f>IF(COUNTA(E18:F18:H18)&lt;3,"",(IF(AB18=TRUE,$AB$5,IF(AC18=TRUE,$AC$5,IF(AD18=TRUE,$AD$5,IF(AE18=TRUE,$AE$5,IF(AF18=TRUE,$AF$5,"Aucune")))))))</f>
        <v/>
      </c>
      <c r="AH18" s="478" t="e">
        <f t="shared" si="116"/>
        <v>#VALUE!</v>
      </c>
      <c r="AI18" s="478" t="e">
        <f t="shared" si="117"/>
        <v>#VALUE!</v>
      </c>
      <c r="AJ18" s="478" t="e">
        <f t="shared" si="118"/>
        <v>#VALUE!</v>
      </c>
      <c r="AK18" s="478" t="e">
        <f t="shared" si="119"/>
        <v>#VALUE!</v>
      </c>
      <c r="AL18" s="478" t="e">
        <f t="shared" si="120"/>
        <v>#VALUE!</v>
      </c>
      <c r="AM18" s="482" t="str">
        <f>IF(COUNTA(E18:F18:H18)&lt;3,"",(IF(AH18=TRUE,$AH$5,IF(AI18=TRUE,$AI$5,IF(AJ18=TRUE,$AJ$5,IF(AK18=TRUE,$AK$5,IF(AL18=TRUE,$AL$5,"Aucune")))))))</f>
        <v/>
      </c>
      <c r="AN18" s="478" t="e">
        <f t="shared" si="121"/>
        <v>#VALUE!</v>
      </c>
      <c r="AO18" s="478" t="e">
        <f t="shared" si="122"/>
        <v>#VALUE!</v>
      </c>
      <c r="AP18" s="478" t="e">
        <f t="shared" si="123"/>
        <v>#VALUE!</v>
      </c>
      <c r="AQ18" s="482" t="str">
        <f>IF(COUNTA(E18:F18:H18)&lt;3,"",(IF(AN18=TRUE,$AN$5,IF(AO18=TRUE,$AO$5,IF(AP18=TRUE,$AP$5,"Aucune action requise")))))</f>
        <v/>
      </c>
      <c r="AR18" s="478" t="e">
        <f t="shared" si="124"/>
        <v>#VALUE!</v>
      </c>
      <c r="AS18" s="478" t="e">
        <f t="shared" si="125"/>
        <v>#VALUE!</v>
      </c>
      <c r="AT18" s="478" t="e">
        <f t="shared" si="126"/>
        <v>#VALUE!</v>
      </c>
      <c r="AU18" s="478" t="e">
        <f t="shared" si="127"/>
        <v>#VALUE!</v>
      </c>
      <c r="AV18" s="482" t="str">
        <f>IF(COUNTA(E18:F18:H18)&lt;3,"",(IF(AR18=TRUE,$AR$5,IF(AS18=TRUE,$AS$5,IF(AT18=TRUE,$AT$5,IF(AU18=TRUE,$AU$5,"Aucun"))))))</f>
        <v/>
      </c>
      <c r="AW18" s="483"/>
      <c r="AX18" s="484"/>
      <c r="AY18" s="146"/>
    </row>
    <row r="19" spans="2:51" ht="114" customHeight="1" thickBot="1">
      <c r="B19" s="455" t="s">
        <v>119</v>
      </c>
      <c r="C19" s="456" t="s">
        <v>120</v>
      </c>
      <c r="D19" s="442"/>
      <c r="E19" s="443"/>
      <c r="F19" s="444"/>
      <c r="G19" s="444"/>
      <c r="H19" s="445"/>
      <c r="I19" s="445"/>
      <c r="J19" s="477" t="str">
        <f t="shared" si="3"/>
        <v/>
      </c>
      <c r="K19" s="447">
        <f t="shared" si="95"/>
        <v>0</v>
      </c>
      <c r="L19" s="447" t="b">
        <f t="shared" si="96"/>
        <v>0</v>
      </c>
      <c r="M19" s="447" t="b">
        <f t="shared" si="97"/>
        <v>0</v>
      </c>
      <c r="N19" s="447" t="b">
        <f t="shared" si="98"/>
        <v>0</v>
      </c>
      <c r="O19" s="447" t="b">
        <f t="shared" si="99"/>
        <v>0</v>
      </c>
      <c r="P19" s="447" t="b">
        <f t="shared" si="100"/>
        <v>0</v>
      </c>
      <c r="Q19" s="447" t="b">
        <f t="shared" si="101"/>
        <v>0</v>
      </c>
      <c r="R19" s="447" t="b">
        <f t="shared" si="102"/>
        <v>0</v>
      </c>
      <c r="S19" s="448" t="str">
        <f t="shared" si="103"/>
        <v/>
      </c>
      <c r="T19" s="449" t="str">
        <f t="shared" si="104"/>
        <v/>
      </c>
      <c r="U19" s="450" t="e">
        <f t="shared" si="105"/>
        <v>#VALUE!</v>
      </c>
      <c r="V19" s="447" t="e">
        <f t="shared" si="106"/>
        <v>#VALUE!</v>
      </c>
      <c r="W19" s="447" t="e">
        <f t="shared" si="107"/>
        <v>#VALUE!</v>
      </c>
      <c r="X19" s="447" t="e">
        <f t="shared" si="108"/>
        <v>#VALUE!</v>
      </c>
      <c r="Y19" s="447" t="e">
        <f t="shared" si="109"/>
        <v>#VALUE!</v>
      </c>
      <c r="Z19" s="447" t="e">
        <f t="shared" si="110"/>
        <v>#VALUE!</v>
      </c>
      <c r="AA19" s="451" t="str">
        <f>IF(COUNTA(E19:F19:H19)&lt;3,"",(IF(V19=TRUE,$V$5,IF(W19=TRUE,$W$5,IF(X19=TRUE,$X$5,IF(Y19=TRUE,$Y$5,"Non"))))))</f>
        <v/>
      </c>
      <c r="AB19" s="447" t="e">
        <f t="shared" si="111"/>
        <v>#VALUE!</v>
      </c>
      <c r="AC19" s="447" t="e">
        <f t="shared" si="112"/>
        <v>#VALUE!</v>
      </c>
      <c r="AD19" s="447" t="e">
        <f t="shared" si="113"/>
        <v>#VALUE!</v>
      </c>
      <c r="AE19" s="447" t="e">
        <f t="shared" si="114"/>
        <v>#VALUE!</v>
      </c>
      <c r="AF19" s="447" t="e">
        <f t="shared" si="115"/>
        <v>#VALUE!</v>
      </c>
      <c r="AG19" s="451" t="str">
        <f>IF(COUNTA(E19:F19:H19)&lt;3,"",(IF(AB19=TRUE,$AB$5,IF(AC19=TRUE,$AC$5,IF(AD19=TRUE,$AD$5,IF(AE19=TRUE,$AE$5,IF(AF19=TRUE,$AF$5,"Aucune")))))))</f>
        <v/>
      </c>
      <c r="AH19" s="447" t="e">
        <f t="shared" si="116"/>
        <v>#VALUE!</v>
      </c>
      <c r="AI19" s="447" t="e">
        <f t="shared" si="117"/>
        <v>#VALUE!</v>
      </c>
      <c r="AJ19" s="447" t="e">
        <f t="shared" si="118"/>
        <v>#VALUE!</v>
      </c>
      <c r="AK19" s="447" t="e">
        <f t="shared" si="119"/>
        <v>#VALUE!</v>
      </c>
      <c r="AL19" s="447" t="e">
        <f t="shared" si="120"/>
        <v>#VALUE!</v>
      </c>
      <c r="AM19" s="451" t="str">
        <f>IF(COUNTA(E19:F19:H19)&lt;3,"",(IF(AH19=TRUE,$AH$5,IF(AI19=TRUE,$AI$5,IF(AJ19=TRUE,$AJ$5,IF(AK19=TRUE,$AK$5,IF(AL19=TRUE,$AL$5,"Aucune")))))))</f>
        <v/>
      </c>
      <c r="AN19" s="447" t="e">
        <f t="shared" si="121"/>
        <v>#VALUE!</v>
      </c>
      <c r="AO19" s="447" t="e">
        <f t="shared" si="122"/>
        <v>#VALUE!</v>
      </c>
      <c r="AP19" s="447" t="e">
        <f t="shared" si="123"/>
        <v>#VALUE!</v>
      </c>
      <c r="AQ19" s="451" t="str">
        <f>IF(COUNTA(E19:F19:H19)&lt;3,"",(IF(AN19=TRUE,$AN$5,IF(AO19=TRUE,$AO$5,IF(AP19=TRUE,$AP$5,"Aucune action requise")))))</f>
        <v/>
      </c>
      <c r="AR19" s="447" t="e">
        <f t="shared" si="124"/>
        <v>#VALUE!</v>
      </c>
      <c r="AS19" s="447" t="e">
        <f t="shared" si="125"/>
        <v>#VALUE!</v>
      </c>
      <c r="AT19" s="447" t="e">
        <f t="shared" si="126"/>
        <v>#VALUE!</v>
      </c>
      <c r="AU19" s="447" t="e">
        <f t="shared" si="127"/>
        <v>#VALUE!</v>
      </c>
      <c r="AV19" s="451" t="str">
        <f>IF(COUNTA(E19:F19:H19)&lt;3,"",(IF(AR19=TRUE,$AR$5,IF(AS19=TRUE,$AS$5,IF(AT19=TRUE,$AT$5,IF(AU19=TRUE,$AU$5,"Aucun"))))))</f>
        <v/>
      </c>
      <c r="AW19" s="452"/>
      <c r="AX19" s="453"/>
      <c r="AY19" s="152"/>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6717" priority="299">
      <formula>FIND("Agir",B4)</formula>
    </cfRule>
    <cfRule type="expression" dxfId="6716" priority="298" stopIfTrue="1">
      <formula>ISTEXT(A4)</formula>
    </cfRule>
    <cfRule type="expression" dxfId="6715" priority="300">
      <formula>FIND("Réagir",B4)</formula>
    </cfRule>
  </conditionalFormatting>
  <conditionalFormatting sqref="A4">
    <cfRule type="expression" dxfId="6714" priority="294">
      <formula>FIND("Réagir",B4)</formula>
    </cfRule>
    <cfRule type="expression" dxfId="6713" priority="297">
      <formula>FIND("Réagir",B4)</formula>
    </cfRule>
    <cfRule type="expression" dxfId="6712" priority="296">
      <formula>FIND("Agir",B4)</formula>
    </cfRule>
    <cfRule type="expression" dxfId="6711" priority="295" stopIfTrue="1">
      <formula>ISTEXT(A4)</formula>
    </cfRule>
    <cfRule type="expression" dxfId="6710" priority="293">
      <formula>FIND("Agir",B4)</formula>
    </cfRule>
    <cfRule type="expression" dxfId="6709" priority="292" stopIfTrue="1">
      <formula>ISTEXT(A4)</formula>
    </cfRule>
  </conditionalFormatting>
  <conditionalFormatting sqref="D7:D14">
    <cfRule type="expression" dxfId="6708" priority="240">
      <formula>FIND("Réagir",E7)</formula>
    </cfRule>
    <cfRule type="expression" dxfId="6707" priority="239">
      <formula>FIND("Agir",E7)</formula>
    </cfRule>
    <cfRule type="expression" dxfId="6706" priority="234" stopIfTrue="1">
      <formula>ISTEXT(D7)</formula>
    </cfRule>
    <cfRule type="expression" dxfId="6705" priority="238" stopIfTrue="1">
      <formula>ISTEXT(D7)</formula>
    </cfRule>
    <cfRule type="expression" dxfId="6704" priority="235">
      <formula>FIND("Conforter",F7)</formula>
    </cfRule>
  </conditionalFormatting>
  <conditionalFormatting sqref="D9:D14">
    <cfRule type="expression" dxfId="6703" priority="223">
      <formula>FIND("Conforter",F9)</formula>
    </cfRule>
  </conditionalFormatting>
  <conditionalFormatting sqref="D9:D19">
    <cfRule type="expression" dxfId="6702" priority="140" stopIfTrue="1">
      <formula>ISTEXT(D9)</formula>
    </cfRule>
  </conditionalFormatting>
  <conditionalFormatting sqref="D10">
    <cfRule type="expression" dxfId="6701" priority="97">
      <formula>FIND("Conforter",F10)</formula>
    </cfRule>
    <cfRule type="expression" dxfId="6700" priority="96" stopIfTrue="1">
      <formula>ISTEXT(D10)</formula>
    </cfRule>
  </conditionalFormatting>
  <conditionalFormatting sqref="D15">
    <cfRule type="expression" dxfId="6699" priority="62" stopIfTrue="1">
      <formula>ISTEXT(D15)</formula>
    </cfRule>
    <cfRule type="expression" dxfId="6698" priority="61">
      <formula>FIND("Conforter",F15)</formula>
    </cfRule>
    <cfRule type="expression" dxfId="6697" priority="60" stopIfTrue="1">
      <formula>ISTEXT(D15)</formula>
    </cfRule>
    <cfRule type="expression" dxfId="6696" priority="66">
      <formula>FIND("Réagir",E15)</formula>
    </cfRule>
    <cfRule type="expression" dxfId="6695" priority="65">
      <formula>FIND("Agir",E15)</formula>
    </cfRule>
    <cfRule type="expression" dxfId="6694" priority="64" stopIfTrue="1">
      <formula>ISTEXT(D15)</formula>
    </cfRule>
    <cfRule type="expression" dxfId="6693" priority="63">
      <formula>FIND("Conforter",F15)</formula>
    </cfRule>
  </conditionalFormatting>
  <conditionalFormatting sqref="D15:D19">
    <cfRule type="expression" dxfId="6692" priority="137">
      <formula>FIND("Conforter",F15)</formula>
    </cfRule>
    <cfRule type="expression" dxfId="6691" priority="138" stopIfTrue="1">
      <formula>ISTEXT(D15)</formula>
    </cfRule>
    <cfRule type="expression" dxfId="6690" priority="139">
      <formula>FIND("Conforter",F15)</formula>
    </cfRule>
    <cfRule type="expression" dxfId="6689" priority="141">
      <formula>FIND("Agir",E15)</formula>
    </cfRule>
    <cfRule type="expression" dxfId="6688" priority="142">
      <formula>FIND("Réagir",E15)</formula>
    </cfRule>
    <cfRule type="expression" dxfId="6687" priority="136" stopIfTrue="1">
      <formula>ISTEXT(D15)</formula>
    </cfRule>
  </conditionalFormatting>
  <conditionalFormatting sqref="F7:F14">
    <cfRule type="expression" dxfId="6686" priority="288">
      <formula>FIND("Conforter",I7)</formula>
    </cfRule>
  </conditionalFormatting>
  <conditionalFormatting sqref="F15">
    <cfRule type="expression" dxfId="6685" priority="86">
      <formula>FIND("Conforter",I15)</formula>
    </cfRule>
  </conditionalFormatting>
  <conditionalFormatting sqref="F15:F19">
    <cfRule type="expression" dxfId="6684" priority="162">
      <formula>FIND("Conforter",I15)</formula>
    </cfRule>
  </conditionalFormatting>
  <conditionalFormatting sqref="F7:G14">
    <cfRule type="expression" dxfId="6683" priority="284" stopIfTrue="1">
      <formula>ISTEXT(F7)</formula>
    </cfRule>
  </conditionalFormatting>
  <conditionalFormatting sqref="F15:G15">
    <cfRule type="expression" dxfId="6682" priority="82" stopIfTrue="1">
      <formula>ISTEXT(F15)</formula>
    </cfRule>
  </conditionalFormatting>
  <conditionalFormatting sqref="F15:G19">
    <cfRule type="expression" dxfId="6681" priority="158" stopIfTrue="1">
      <formula>ISTEXT(F15)</formula>
    </cfRule>
  </conditionalFormatting>
  <conditionalFormatting sqref="G7:G14">
    <cfRule type="expression" dxfId="6680" priority="286">
      <formula>FIND("Réagir",I7)</formula>
    </cfRule>
    <cfRule type="expression" dxfId="6679" priority="285">
      <formula>FIND("Agir",I7)</formula>
    </cfRule>
  </conditionalFormatting>
  <conditionalFormatting sqref="G15">
    <cfRule type="expression" dxfId="6678" priority="84">
      <formula>FIND("Réagir",I15)</formula>
    </cfRule>
    <cfRule type="expression" dxfId="6677" priority="83">
      <formula>FIND("Agir",I15)</formula>
    </cfRule>
  </conditionalFormatting>
  <conditionalFormatting sqref="G15:G19">
    <cfRule type="expression" dxfId="6676" priority="160">
      <formula>FIND("Réagir",I15)</formula>
    </cfRule>
    <cfRule type="expression" dxfId="6675" priority="159">
      <formula>FIND("Agir",I15)</formula>
    </cfRule>
  </conditionalFormatting>
  <conditionalFormatting sqref="G7:H14">
    <cfRule type="expression" dxfId="6674" priority="283">
      <formula>FIND("Conforter",J7)</formula>
    </cfRule>
    <cfRule type="expression" dxfId="6673" priority="282" stopIfTrue="1">
      <formula>ISTEXT(G7)</formula>
    </cfRule>
  </conditionalFormatting>
  <conditionalFormatting sqref="G9:H14">
    <cfRule type="expression" dxfId="6672" priority="252">
      <formula>FIND("Conforter",J9)</formula>
    </cfRule>
  </conditionalFormatting>
  <conditionalFormatting sqref="G10:H10">
    <cfRule type="expression" dxfId="6671" priority="99">
      <formula>FIND("Conforter",J10)</formula>
    </cfRule>
  </conditionalFormatting>
  <conditionalFormatting sqref="G15:H15">
    <cfRule type="expression" dxfId="6670" priority="75">
      <formula>FIND("Conforter",J15)</formula>
    </cfRule>
    <cfRule type="expression" dxfId="6669" priority="74" stopIfTrue="1">
      <formula>ISTEXT(G15)</formula>
    </cfRule>
    <cfRule type="expression" dxfId="6668" priority="81">
      <formula>FIND("Conforter",J15)</formula>
    </cfRule>
  </conditionalFormatting>
  <conditionalFormatting sqref="G15:H19">
    <cfRule type="expression" dxfId="6667" priority="151">
      <formula>FIND("Conforter",J15)</formula>
    </cfRule>
    <cfRule type="expression" dxfId="6666" priority="157">
      <formula>FIND("Conforter",J15)</formula>
    </cfRule>
    <cfRule type="expression" dxfId="6665" priority="150" stopIfTrue="1">
      <formula>ISTEXT(G15)</formula>
    </cfRule>
  </conditionalFormatting>
  <conditionalFormatting sqref="G9:I14">
    <cfRule type="expression" dxfId="6664" priority="251" stopIfTrue="1">
      <formula>ISTEXT(G9)</formula>
    </cfRule>
  </conditionalFormatting>
  <conditionalFormatting sqref="G10:I10">
    <cfRule type="expression" dxfId="6663" priority="98" stopIfTrue="1">
      <formula>ISTEXT(G10)</formula>
    </cfRule>
  </conditionalFormatting>
  <conditionalFormatting sqref="G15:I15">
    <cfRule type="expression" dxfId="6662" priority="76" stopIfTrue="1">
      <formula>ISTEXT(G15)</formula>
    </cfRule>
  </conditionalFormatting>
  <conditionalFormatting sqref="G15:I19">
    <cfRule type="expression" dxfId="6661" priority="152" stopIfTrue="1">
      <formula>ISTEXT(G15)</formula>
    </cfRule>
  </conditionalFormatting>
  <conditionalFormatting sqref="H7">
    <cfRule type="expression" dxfId="6660" priority="211" stopIfTrue="1">
      <formula>ISTEXT(H7)</formula>
    </cfRule>
    <cfRule type="expression" dxfId="6659" priority="212">
      <formula>FIND("Conforter",J7)</formula>
    </cfRule>
  </conditionalFormatting>
  <conditionalFormatting sqref="H7:H14">
    <cfRule type="expression" dxfId="6658" priority="219" stopIfTrue="1">
      <formula>ISTEXT(H7)</formula>
    </cfRule>
    <cfRule type="expression" dxfId="6657" priority="220">
      <formula>FIND("Agir",J7)</formula>
    </cfRule>
    <cfRule type="expression" dxfId="6656" priority="221">
      <formula>FIND("Réagir",J7)</formula>
    </cfRule>
  </conditionalFormatting>
  <conditionalFormatting sqref="H15">
    <cfRule type="expression" dxfId="6655" priority="59">
      <formula>FIND("Réagir",J15)</formula>
    </cfRule>
    <cfRule type="expression" dxfId="6654" priority="58">
      <formula>FIND("Agir",J15)</formula>
    </cfRule>
    <cfRule type="expression" dxfId="6653" priority="57" stopIfTrue="1">
      <formula>ISTEXT(H15)</formula>
    </cfRule>
  </conditionalFormatting>
  <conditionalFormatting sqref="H15:H19">
    <cfRule type="expression" dxfId="6652" priority="135">
      <formula>FIND("Réagir",J15)</formula>
    </cfRule>
    <cfRule type="expression" dxfId="6651" priority="133" stopIfTrue="1">
      <formula>ISTEXT(H15)</formula>
    </cfRule>
    <cfRule type="expression" dxfId="6650" priority="134">
      <formula>FIND("Agir",J15)</formula>
    </cfRule>
  </conditionalFormatting>
  <conditionalFormatting sqref="I7 AG7:AG14 AM7:AM14 AQ7:AQ14 AV7:AY14 I8:J14">
    <cfRule type="containsText" dxfId="6649" priority="290" stopIfTrue="1" operator="containsText" text="Seconde">
      <formula>NOT(ISERROR(SEARCH("Seconde",I7)))</formula>
    </cfRule>
    <cfRule type="containsText" dxfId="6648" priority="291" stopIfTrue="1" operator="containsText" text="Terme">
      <formula>NOT(ISERROR(SEARCH("Terme",I7)))</formula>
    </cfRule>
  </conditionalFormatting>
  <conditionalFormatting sqref="I8">
    <cfRule type="expression" dxfId="6647" priority="249">
      <formula>FIND("Agir",J8)</formula>
    </cfRule>
    <cfRule type="expression" dxfId="6646" priority="248" stopIfTrue="1">
      <formula>ISTEXT(I8)</formula>
    </cfRule>
    <cfRule type="expression" dxfId="6645" priority="250">
      <formula>FIND("Réagir",J8)</formula>
    </cfRule>
  </conditionalFormatting>
  <conditionalFormatting sqref="I9:I14">
    <cfRule type="expression" dxfId="6644" priority="254">
      <formula>FIND("Agir",J9)</formula>
    </cfRule>
    <cfRule type="expression" dxfId="6643" priority="255">
      <formula>FIND("Réagir",J9)</formula>
    </cfRule>
  </conditionalFormatting>
  <conditionalFormatting sqref="I10">
    <cfRule type="expression" dxfId="6642" priority="101">
      <formula>FIND("Agir",J10)</formula>
    </cfRule>
    <cfRule type="expression" dxfId="6641" priority="102">
      <formula>FIND("Réagir",J10)</formula>
    </cfRule>
  </conditionalFormatting>
  <conditionalFormatting sqref="I15">
    <cfRule type="expression" dxfId="6640" priority="90" stopIfTrue="1">
      <formula>ISTEXT(I15)</formula>
    </cfRule>
    <cfRule type="expression" dxfId="6639" priority="91">
      <formula>FIND("Agir",J15)</formula>
    </cfRule>
    <cfRule type="expression" dxfId="6638" priority="92">
      <formula>FIND("Réagir",J15)</formula>
    </cfRule>
    <cfRule type="expression" dxfId="6637" priority="77">
      <formula>FIND("Agir",J15)</formula>
    </cfRule>
    <cfRule type="expression" dxfId="6636" priority="78">
      <formula>FIND("Réagir",J15)</formula>
    </cfRule>
  </conditionalFormatting>
  <conditionalFormatting sqref="I15:I19">
    <cfRule type="expression" dxfId="6635" priority="168">
      <formula>FIND("Réagir",J15)</formula>
    </cfRule>
    <cfRule type="expression" dxfId="6634" priority="167">
      <formula>FIND("Agir",J15)</formula>
    </cfRule>
    <cfRule type="expression" dxfId="6633" priority="166" stopIfTrue="1">
      <formula>ISTEXT(I15)</formula>
    </cfRule>
    <cfRule type="expression" dxfId="6632" priority="154">
      <formula>FIND("Réagir",J15)</formula>
    </cfRule>
    <cfRule type="expression" dxfId="6631" priority="153">
      <formula>FIND("Agir",J15)</formula>
    </cfRule>
  </conditionalFormatting>
  <conditionalFormatting sqref="I5:J5 AA5 AG5 AM5 AQ5 AV5:AY5">
    <cfRule type="containsText" dxfId="6630" priority="17" stopIfTrue="1" operator="containsText" text="Terme">
      <formula>NOT(ISERROR(SEARCH("Terme",I5)))</formula>
    </cfRule>
    <cfRule type="containsText" dxfId="6629" priority="16" stopIfTrue="1" operator="containsText" text="Seconde">
      <formula>NOT(ISERROR(SEARCH("Seconde",I5)))</formula>
    </cfRule>
    <cfRule type="containsText" dxfId="6628" priority="15" stopIfTrue="1" operator="containsText" text="Première">
      <formula>NOT(ISERROR(SEARCH("Première",I5)))</formula>
    </cfRule>
  </conditionalFormatting>
  <conditionalFormatting sqref="I8:J14 AM7:AM14 AQ7:AQ14 AV7:AY14 AG7:AG14 I7">
    <cfRule type="containsText" dxfId="6627" priority="289" stopIfTrue="1" operator="containsText" text="Première">
      <formula>NOT(ISERROR(SEARCH("Première",I7)))</formula>
    </cfRule>
  </conditionalFormatting>
  <conditionalFormatting sqref="I15:J15 AA15 AG15 AM15 AQ15 AV15:AY15">
    <cfRule type="containsText" dxfId="6626" priority="89" stopIfTrue="1" operator="containsText" text="Terme">
      <formula>NOT(ISERROR(SEARCH("Terme",I15)))</formula>
    </cfRule>
    <cfRule type="containsText" dxfId="6625" priority="88" stopIfTrue="1" operator="containsText" text="Seconde">
      <formula>NOT(ISERROR(SEARCH("Seconde",I15)))</formula>
    </cfRule>
  </conditionalFormatting>
  <conditionalFormatting sqref="I15:J15 AM15 AQ15 AV15:AY15 AA15 AG15">
    <cfRule type="containsText" dxfId="6624" priority="87" stopIfTrue="1" operator="containsText" text="Première">
      <formula>NOT(ISERROR(SEARCH("Première",I15)))</formula>
    </cfRule>
  </conditionalFormatting>
  <conditionalFormatting sqref="I15:J19 AM15:AM19 AQ15:AQ19 AV15:AY19 AA7:AA19 AG15:AG19">
    <cfRule type="containsText" dxfId="6623" priority="163" stopIfTrue="1" operator="containsText" text="Première">
      <formula>NOT(ISERROR(SEARCH("Première",I7)))</formula>
    </cfRule>
  </conditionalFormatting>
  <conditionalFormatting sqref="J7:J14">
    <cfRule type="containsText" dxfId="6622" priority="246" stopIfTrue="1" operator="containsText" text="moyen">
      <formula>NOT(ISERROR(SEARCH("moyen",J7)))</formula>
    </cfRule>
    <cfRule type="containsText" dxfId="6621" priority="247" stopIfTrue="1" operator="containsText" text="long">
      <formula>NOT(ISERROR(SEARCH("long",J7)))</formula>
    </cfRule>
  </conditionalFormatting>
  <conditionalFormatting sqref="J7:J19">
    <cfRule type="containsText" dxfId="6620" priority="146" stopIfTrue="1" operator="containsText" text="Non Prioritaire">
      <formula>NOT(ISERROR(SEARCH("Non Prioritaire",J7)))</formula>
    </cfRule>
    <cfRule type="containsText" dxfId="6619" priority="147" stopIfTrue="1" operator="containsText" text="Urgent">
      <formula>NOT(ISERROR(SEARCH("Urgent",J7)))</formula>
    </cfRule>
    <cfRule type="containsText" dxfId="6618" priority="144" stopIfTrue="1" operator="containsText" text="Non pertinent">
      <formula>NOT(ISERROR(SEARCH("Non pertinent",J7)))</formula>
    </cfRule>
    <cfRule type="containsText" dxfId="6617" priority="143" operator="containsText" text="Intervention prioritaire">
      <formula>NOT(ISERROR(SEARCH("Intervention prioritaire",J7)))</formula>
    </cfRule>
    <cfRule type="containsText" dxfId="6616" priority="145" stopIfTrue="1" operator="containsText" text="consolidation">
      <formula>NOT(ISERROR(SEARCH("consolidation",J7)))</formula>
    </cfRule>
  </conditionalFormatting>
  <conditionalFormatting sqref="J8:J14">
    <cfRule type="containsText" dxfId="6615" priority="281" stopIfTrue="1" operator="containsText" text="Non">
      <formula>NOT(ISERROR(SEARCH("Non",J8)))</formula>
    </cfRule>
  </conditionalFormatting>
  <conditionalFormatting sqref="J15">
    <cfRule type="containsText" dxfId="6614" priority="68" stopIfTrue="1" operator="containsText" text="Non pertinent">
      <formula>NOT(ISERROR(SEARCH("Non pertinent",J15)))</formula>
    </cfRule>
    <cfRule type="containsText" dxfId="6613" priority="67" operator="containsText" text="Intervention prioritaire">
      <formula>NOT(ISERROR(SEARCH("Intervention prioritaire",J15)))</formula>
    </cfRule>
    <cfRule type="containsText" dxfId="6612" priority="69" stopIfTrue="1" operator="containsText" text="consolidation">
      <formula>NOT(ISERROR(SEARCH("consolidation",J15)))</formula>
    </cfRule>
    <cfRule type="containsText" dxfId="6611" priority="79" stopIfTrue="1" operator="containsText" text="Non">
      <formula>NOT(ISERROR(SEARCH("Non",J15)))</formula>
    </cfRule>
    <cfRule type="containsText" dxfId="6610" priority="73" stopIfTrue="1" operator="containsText" text="long">
      <formula>NOT(ISERROR(SEARCH("long",J15)))</formula>
    </cfRule>
    <cfRule type="containsText" dxfId="6609" priority="72" stopIfTrue="1" operator="containsText" text="long">
      <formula>NOT(ISERROR(SEARCH("long",J15)))</formula>
    </cfRule>
    <cfRule type="containsText" dxfId="6608" priority="71" stopIfTrue="1" operator="containsText" text="Urgent">
      <formula>NOT(ISERROR(SEARCH("Urgent",J15)))</formula>
    </cfRule>
    <cfRule type="containsText" dxfId="6607" priority="70" stopIfTrue="1" operator="containsText" text="Non Prioritaire">
      <formula>NOT(ISERROR(SEARCH("Non Prioritaire",J15)))</formula>
    </cfRule>
  </conditionalFormatting>
  <conditionalFormatting sqref="J15:J19">
    <cfRule type="containsText" dxfId="6606" priority="2" stopIfTrue="1" operator="containsText" text="Non pertinent">
      <formula>NOT(ISERROR(SEARCH("Non pertinent",J15)))</formula>
    </cfRule>
    <cfRule type="containsText" dxfId="6605" priority="3" stopIfTrue="1" operator="containsText" text="consolidation">
      <formula>NOT(ISERROR(SEARCH("consolidation",J15)))</formula>
    </cfRule>
    <cfRule type="containsText" dxfId="6604" priority="1" operator="containsText" text="Intervention prioritaire">
      <formula>NOT(ISERROR(SEARCH("Intervention prioritaire",J15)))</formula>
    </cfRule>
    <cfRule type="containsText" dxfId="6603" priority="6" stopIfTrue="1" operator="containsText" text="moyen">
      <formula>NOT(ISERROR(SEARCH("moyen",J15)))</formula>
    </cfRule>
    <cfRule type="containsText" dxfId="6602" priority="7" stopIfTrue="1" operator="containsText" text="long">
      <formula>NOT(ISERROR(SEARCH("long",J15)))</formula>
    </cfRule>
    <cfRule type="containsText" dxfId="6601" priority="148" stopIfTrue="1" operator="containsText" text="long">
      <formula>NOT(ISERROR(SEARCH("long",J15)))</formula>
    </cfRule>
    <cfRule type="containsText" dxfId="6600" priority="149" stopIfTrue="1" operator="containsText" text="long">
      <formula>NOT(ISERROR(SEARCH("long",J15)))</formula>
    </cfRule>
    <cfRule type="containsText" dxfId="6599" priority="155" stopIfTrue="1" operator="containsText" text="Non">
      <formula>NOT(ISERROR(SEARCH("Non",J15)))</formula>
    </cfRule>
    <cfRule type="containsText" dxfId="6598" priority="4" stopIfTrue="1" operator="containsText" text="Non Prioritaire">
      <formula>NOT(ISERROR(SEARCH("Non Prioritaire",J15)))</formula>
    </cfRule>
    <cfRule type="containsText" dxfId="6597" priority="5" stopIfTrue="1" operator="containsText" text="Urgent">
      <formula>NOT(ISERROR(SEARCH("Urgent",J15)))</formula>
    </cfRule>
  </conditionalFormatting>
  <conditionalFormatting sqref="J16:J19">
    <cfRule type="containsText" dxfId="6596" priority="8" stopIfTrue="1" operator="containsText" text="Non">
      <formula>NOT(ISERROR(SEARCH("Non",J16)))</formula>
    </cfRule>
    <cfRule type="containsText" dxfId="6595" priority="9" stopIfTrue="1" operator="containsText" text="Première">
      <formula>NOT(ISERROR(SEARCH("Première",J16)))</formula>
    </cfRule>
    <cfRule type="containsText" dxfId="6594" priority="10" stopIfTrue="1" operator="containsText" text="Seconde">
      <formula>NOT(ISERROR(SEARCH("Seconde",J16)))</formula>
    </cfRule>
    <cfRule type="containsText" dxfId="6593" priority="11" stopIfTrue="1" operator="containsText" text="Terme">
      <formula>NOT(ISERROR(SEARCH("Terme",J16)))</formula>
    </cfRule>
  </conditionalFormatting>
  <conditionalFormatting sqref="AA7:AA19 I15:J19 AG15:AG19 AM15:AM19 AQ15:AQ19 AV15:AY19">
    <cfRule type="containsText" dxfId="6592" priority="164" stopIfTrue="1" operator="containsText" text="Seconde">
      <formula>NOT(ISERROR(SEARCH("Seconde",I7)))</formula>
    </cfRule>
    <cfRule type="containsText" dxfId="6591" priority="165" stopIfTrue="1" operator="containsText" text="Terme">
      <formula>NOT(ISERROR(SEARCH("Terme",I7)))</formula>
    </cfRule>
  </conditionalFormatting>
  <conditionalFormatting sqref="AA7:AA19">
    <cfRule type="expression" dxfId="6590" priority="118" stopIfTrue="1">
      <formula>ISTEXT(AA7)</formula>
    </cfRule>
    <cfRule type="expression" dxfId="6589" priority="120">
      <formula>FIND("Réagir",AV7)</formula>
    </cfRule>
    <cfRule type="expression" dxfId="6588" priority="119">
      <formula>FIND("Agir",AV7)</formula>
    </cfRule>
  </conditionalFormatting>
  <conditionalFormatting sqref="AA15">
    <cfRule type="expression" dxfId="6587" priority="44">
      <formula>FIND("Réagir",AV15)</formula>
    </cfRule>
    <cfRule type="expression" dxfId="6586" priority="42" stopIfTrue="1">
      <formula>ISTEXT(AA15)</formula>
    </cfRule>
    <cfRule type="expression" dxfId="6585" priority="43">
      <formula>FIND("Agir",AV15)</formula>
    </cfRule>
  </conditionalFormatting>
  <conditionalFormatting sqref="AG7:AG14 AM7:AM14 AQ7:AQ14 AV7:AV14">
    <cfRule type="expression" dxfId="6584" priority="183">
      <formula>FIND("Réagir",#REF!)</formula>
    </cfRule>
    <cfRule type="expression" dxfId="6583" priority="182">
      <formula>FIND("Agir",#REF!)</formula>
    </cfRule>
  </conditionalFormatting>
  <conditionalFormatting sqref="AG7:AG19 AM15:AM19 AQ15:AQ19 AV15:AV19">
    <cfRule type="expression" dxfId="6582" priority="117">
      <formula>FIND("Réagir",#REF!)</formula>
    </cfRule>
    <cfRule type="expression" dxfId="6581" priority="116">
      <formula>FIND("Agir",#REF!)</formula>
    </cfRule>
  </conditionalFormatting>
  <conditionalFormatting sqref="AG15 AM15 AQ15 AV15">
    <cfRule type="expression" dxfId="6580" priority="40">
      <formula>FIND("Agir",#REF!)</formula>
    </cfRule>
    <cfRule type="expression" dxfId="6579" priority="41">
      <formula>FIND("Réagir",#REF!)</formula>
    </cfRule>
  </conditionalFormatting>
  <conditionalFormatting sqref="AG15">
    <cfRule type="expression" dxfId="6578" priority="32">
      <formula>FIND("Réagir",#REF!)</formula>
    </cfRule>
    <cfRule type="expression" dxfId="6577" priority="31">
      <formula>FIND("Agir",#REF!)</formula>
    </cfRule>
    <cfRule type="expression" dxfId="6576" priority="30" stopIfTrue="1">
      <formula>ISTEXT(AG15)</formula>
    </cfRule>
  </conditionalFormatting>
  <conditionalFormatting sqref="AG15:AG19">
    <cfRule type="expression" dxfId="6575" priority="106" stopIfTrue="1">
      <formula>ISTEXT(AG15)</formula>
    </cfRule>
    <cfRule type="expression" dxfId="6574" priority="108">
      <formula>FIND("Réagir",#REF!)</formula>
    </cfRule>
    <cfRule type="expression" dxfId="6573" priority="107">
      <formula>FIND("Agir",#REF!)</formula>
    </cfRule>
  </conditionalFormatting>
  <conditionalFormatting sqref="AM7:AM14 AQ7:AQ14 AV7:AV14 AG7:AG14">
    <cfRule type="expression" dxfId="6572" priority="181" stopIfTrue="1">
      <formula>ISTEXT(AG7)</formula>
    </cfRule>
  </conditionalFormatting>
  <conditionalFormatting sqref="AM7:AM14 AQ7:AQ14 AV7:AV14">
    <cfRule type="expression" dxfId="6571" priority="215">
      <formula>FIND("Réagir",#REF!)</formula>
    </cfRule>
    <cfRule type="expression" dxfId="6570" priority="214">
      <formula>FIND("Agir",#REF!)</formula>
    </cfRule>
  </conditionalFormatting>
  <conditionalFormatting sqref="AM7:AM19 AQ7:AQ19 AV7:AV19">
    <cfRule type="expression" dxfId="6569" priority="128">
      <formula>FIND("Agir",#REF!)</formula>
    </cfRule>
    <cfRule type="expression" dxfId="6568" priority="129">
      <formula>FIND("Réagir",#REF!)</formula>
    </cfRule>
  </conditionalFormatting>
  <conditionalFormatting sqref="AM15 AQ15 AV15 AG15">
    <cfRule type="expression" dxfId="6567" priority="39" stopIfTrue="1">
      <formula>ISTEXT(AG15)</formula>
    </cfRule>
  </conditionalFormatting>
  <conditionalFormatting sqref="AM15 AQ15 AV15">
    <cfRule type="expression" dxfId="6566" priority="52">
      <formula>FIND("Agir",#REF!)</formula>
    </cfRule>
    <cfRule type="expression" dxfId="6565" priority="53">
      <formula>FIND("Réagir",#REF!)</formula>
    </cfRule>
    <cfRule type="expression" dxfId="6564" priority="38">
      <formula>FIND("Réagir",#REF!)</formula>
    </cfRule>
    <cfRule type="expression" dxfId="6563" priority="37">
      <formula>FIND("Agir",#REF!)</formula>
    </cfRule>
  </conditionalFormatting>
  <conditionalFormatting sqref="AM15:AM19 AQ15:AQ19 AV15:AV19 AG7:AG19">
    <cfRule type="expression" dxfId="6562" priority="115" stopIfTrue="1">
      <formula>ISTEXT(AG7)</formula>
    </cfRule>
  </conditionalFormatting>
  <conditionalFormatting sqref="AM15:AM19 AQ15:AQ19 AV15:AV19">
    <cfRule type="expression" dxfId="6561" priority="114">
      <formula>FIND("Réagir",#REF!)</formula>
    </cfRule>
    <cfRule type="expression" dxfId="6560" priority="113">
      <formula>FIND("Agir",#REF!)</formula>
    </cfRule>
  </conditionalFormatting>
  <conditionalFormatting sqref="AQ7:AQ14 AM7:AM14 AV7:AV14">
    <cfRule type="expression" dxfId="6559" priority="213" stopIfTrue="1">
      <formula>ISTEXT(AM7)</formula>
    </cfRule>
  </conditionalFormatting>
  <conditionalFormatting sqref="AQ7:AQ14">
    <cfRule type="expression" dxfId="6558" priority="210">
      <formula>FIND("Réagir",AV7)</formula>
    </cfRule>
    <cfRule type="expression" dxfId="6557" priority="208" stopIfTrue="1">
      <formula>ISTEXT(AQ7)</formula>
    </cfRule>
    <cfRule type="expression" dxfId="6556" priority="209">
      <formula>FIND("Agir",AV7)</formula>
    </cfRule>
  </conditionalFormatting>
  <conditionalFormatting sqref="AQ7:AQ19 AM7:AM19 AV7:AV19">
    <cfRule type="expression" dxfId="6555" priority="127" stopIfTrue="1">
      <formula>ISTEXT(AM7)</formula>
    </cfRule>
  </conditionalFormatting>
  <conditionalFormatting sqref="AQ8:AQ14">
    <cfRule type="expression" dxfId="6554" priority="189">
      <formula>FIND("Réagir",AV8)</formula>
    </cfRule>
    <cfRule type="expression" dxfId="6553" priority="188">
      <formula>FIND("Agir",AV8)</formula>
    </cfRule>
    <cfRule type="expression" dxfId="6552" priority="187" stopIfTrue="1">
      <formula>ISTEXT(AQ8)</formula>
    </cfRule>
  </conditionalFormatting>
  <conditionalFormatting sqref="AQ10">
    <cfRule type="expression" dxfId="6551" priority="94">
      <formula>FIND("Agir",AV10)</formula>
    </cfRule>
    <cfRule type="expression" dxfId="6550" priority="93" stopIfTrue="1">
      <formula>ISTEXT(AQ10)</formula>
    </cfRule>
    <cfRule type="expression" dxfId="6549" priority="95">
      <formula>FIND("Réagir",AV10)</formula>
    </cfRule>
  </conditionalFormatting>
  <conditionalFormatting sqref="AQ15 AM15 AV15">
    <cfRule type="expression" dxfId="6548" priority="51" stopIfTrue="1">
      <formula>ISTEXT(AM15)</formula>
    </cfRule>
  </conditionalFormatting>
  <conditionalFormatting sqref="AQ15">
    <cfRule type="expression" dxfId="6547" priority="47">
      <formula>FIND("Réagir",AV15)</formula>
    </cfRule>
    <cfRule type="expression" dxfId="6546" priority="50">
      <formula>FIND("Réagir",AV15)</formula>
    </cfRule>
    <cfRule type="expression" dxfId="6545" priority="48" stopIfTrue="1">
      <formula>ISTEXT(AQ15)</formula>
    </cfRule>
    <cfRule type="expression" dxfId="6544" priority="49">
      <formula>FIND("Agir",AV15)</formula>
    </cfRule>
    <cfRule type="expression" dxfId="6543" priority="45" stopIfTrue="1">
      <formula>ISTEXT(AQ15)</formula>
    </cfRule>
    <cfRule type="expression" dxfId="6542" priority="46">
      <formula>FIND("Agir",AV15)</formula>
    </cfRule>
  </conditionalFormatting>
  <conditionalFormatting sqref="AQ15:AQ19">
    <cfRule type="expression" dxfId="6541" priority="126">
      <formula>FIND("Réagir",AV15)</formula>
    </cfRule>
    <cfRule type="expression" dxfId="6540" priority="124" stopIfTrue="1">
      <formula>ISTEXT(AQ15)</formula>
    </cfRule>
    <cfRule type="expression" dxfId="6539" priority="123">
      <formula>FIND("Réagir",AV15)</formula>
    </cfRule>
    <cfRule type="expression" dxfId="6538" priority="122">
      <formula>FIND("Agir",AV15)</formula>
    </cfRule>
    <cfRule type="expression" dxfId="6537" priority="121" stopIfTrue="1">
      <formula>ISTEXT(AQ15)</formula>
    </cfRule>
    <cfRule type="expression" dxfId="6536" priority="125">
      <formula>FIND("Agir",AV15)</formula>
    </cfRule>
  </conditionalFormatting>
  <conditionalFormatting sqref="AV15 AM15 AQ15">
    <cfRule type="expression" dxfId="6535" priority="36" stopIfTrue="1">
      <formula>ISTEXT(AM15)</formula>
    </cfRule>
  </conditionalFormatting>
  <conditionalFormatting sqref="AV15:AV19 AM15:AM19 AQ15:AQ19">
    <cfRule type="expression" dxfId="6534" priority="112" stopIfTrue="1">
      <formula>ISTEXT(AM15)</formula>
    </cfRule>
  </conditionalFormatting>
  <conditionalFormatting sqref="AV7:AY19">
    <cfRule type="expression" dxfId="6533" priority="103" stopIfTrue="1">
      <formula>ISTEXT(AV7)</formula>
    </cfRule>
    <cfRule type="expression" dxfId="6532" priority="104">
      <formula>FIND("Agir",#REF!)</formula>
    </cfRule>
    <cfRule type="expression" dxfId="6531" priority="105">
      <formula>FIND("Réagir",#REF!)</formula>
    </cfRule>
  </conditionalFormatting>
  <conditionalFormatting sqref="AV15:AY15">
    <cfRule type="expression" dxfId="6530" priority="28">
      <formula>FIND("Agir",#REF!)</formula>
    </cfRule>
    <cfRule type="expression" dxfId="6529" priority="29">
      <formula>FIND("Réagir",#REF!)</formula>
    </cfRule>
    <cfRule type="expression" dxfId="6528" priority="27" stopIfTrue="1">
      <formula>ISTEXT(AV15)</formula>
    </cfRule>
  </conditionalFormatting>
  <conditionalFormatting sqref="AW4:AX4">
    <cfRule type="containsText" dxfId="6527" priority="14" stopIfTrue="1" operator="containsText" text="Terme">
      <formula>NOT(ISERROR(SEARCH("Terme",AW4)))</formula>
    </cfRule>
    <cfRule type="containsText" dxfId="6526" priority="13" stopIfTrue="1" operator="containsText" text="Seconde">
      <formula>NOT(ISERROR(SEARCH("Seconde",AW4)))</formula>
    </cfRule>
    <cfRule type="containsText" dxfId="6525" priority="12" stopIfTrue="1" operator="containsText" text="Première">
      <formula>NOT(ISERROR(SEARCH("Première",AW4)))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9" xr:uid="{00000000-0002-0000-05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9" xr:uid="{00000000-0002-0000-05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9" xr:uid="{00000000-0002-0000-0500-000002000000}">
      <formula1>$M$1:$P$1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AY16"/>
  <sheetViews>
    <sheetView zoomScale="70" zoomScaleNormal="70" workbookViewId="0">
      <selection activeCell="B2" sqref="B2:G2"/>
    </sheetView>
  </sheetViews>
  <sheetFormatPr defaultColWidth="10.7109375" defaultRowHeight="11.45"/>
  <cols>
    <col min="1" max="1" width="1.42578125" style="205" customWidth="1"/>
    <col min="2" max="2" width="4.42578125" style="297"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121</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57" t="s">
        <v>62</v>
      </c>
      <c r="C6" s="758"/>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759"/>
      <c r="AK6" s="759"/>
      <c r="AL6" s="759"/>
      <c r="AM6" s="759"/>
      <c r="AN6" s="759"/>
      <c r="AO6" s="759"/>
      <c r="AP6" s="759"/>
      <c r="AQ6" s="759"/>
      <c r="AR6" s="759"/>
      <c r="AS6" s="759"/>
      <c r="AT6" s="759"/>
      <c r="AU6" s="759"/>
      <c r="AV6" s="759"/>
      <c r="AW6" s="759"/>
      <c r="AX6" s="759"/>
      <c r="AY6" s="760"/>
    </row>
    <row r="7" spans="1:51" s="233" customFormat="1" ht="114" customHeight="1">
      <c r="A7" s="226"/>
      <c r="B7" s="274" t="s">
        <v>122</v>
      </c>
      <c r="C7" s="169" t="s">
        <v>123</v>
      </c>
      <c r="D7" s="67"/>
      <c r="E7" s="58"/>
      <c r="F7" s="59"/>
      <c r="G7" s="59"/>
      <c r="H7" s="60"/>
      <c r="I7" s="60"/>
      <c r="J7" s="275" t="str">
        <f>S7</f>
        <v/>
      </c>
      <c r="K7" s="276">
        <f>E7*10+F7</f>
        <v>0</v>
      </c>
      <c r="L7" s="276" t="b">
        <f>OR(K7=31)</f>
        <v>0</v>
      </c>
      <c r="M7" s="276" t="b">
        <f>OR(K7=21,K7=32)</f>
        <v>0</v>
      </c>
      <c r="N7" s="276" t="b">
        <f>OR(K7=22,K7=33)</f>
        <v>0</v>
      </c>
      <c r="O7" s="276" t="b">
        <f>OR(K7=11,K7=12)</f>
        <v>0</v>
      </c>
      <c r="P7" s="276" t="b">
        <f>OR(K7=23,K7=34)</f>
        <v>0</v>
      </c>
      <c r="Q7" s="276" t="b">
        <f>OR(K7=13,K7=14,K7=24)</f>
        <v>0</v>
      </c>
      <c r="R7" s="276" t="b">
        <f>OR(K7=1,K7=2,K7=3,K7=4)</f>
        <v>0</v>
      </c>
      <c r="S7" s="277" t="str">
        <f t="shared" ref="S7:S16" si="0">IF(COUNTA(E7:F7)&lt;2,"",(IF(L7=TRUE,$L$5,IF(M7=TRUE,$M$5,IF(N7=TRUE,$N$5,IF(O7=TRUE,$O$5,IF(P7=TRUE,$P$5,IF(Q7=TRUE,$Q$5,IF(R7=TRUE,$R$5,0)))))))))</f>
        <v/>
      </c>
      <c r="T7" s="278" t="str">
        <f t="shared" ref="T7:T16" si="1">IF(COUNTA(E7:F7)&lt;2,"",(IF(L7=TRUE,6,IF(M7=TRUE,5,IF(N7=TRUE,4,IF(O7=TRUE,3,IF(P7=TRUE,2,IF(Q7=TRUE,1,IF(R7=TRUE,0,0)))))))))</f>
        <v/>
      </c>
      <c r="U7" s="279" t="e">
        <f t="shared" ref="U7:U16" si="2">T7*10+H7</f>
        <v>#VALUE!</v>
      </c>
      <c r="V7" s="276" t="e">
        <f>OR(U7=61,U7=62,U7=63)</f>
        <v>#VALUE!</v>
      </c>
      <c r="W7" s="276" t="e">
        <f>OR(U7=51,U7=52)</f>
        <v>#VALUE!</v>
      </c>
      <c r="X7" s="276" t="e">
        <f>OR(U7=31,U7=41,U7=42,U7=53)</f>
        <v>#VALUE!</v>
      </c>
      <c r="Y7" s="276" t="e">
        <f>OR(U7=21,U7=32)</f>
        <v>#VALUE!</v>
      </c>
      <c r="Z7" s="276" t="e">
        <f>AND(V7=FALSE,W7=FALSE,X7=FALSE,Y7=FALSE)</f>
        <v>#VALUE!</v>
      </c>
      <c r="AA7" s="156" t="str">
        <f>IF(COUNTA(E7:F7:H7)&lt;3,"",(IF(V7=TRUE,$V$5,IF(W7=TRUE,$W$5,IF(X7=TRUE,$X$5,IF(Y7=TRUE,$Y$5,"Non"))))))</f>
        <v/>
      </c>
      <c r="AB7" s="276" t="e">
        <f>OR(U7=61,U7=62,U7=51,U7=52)</f>
        <v>#VALUE!</v>
      </c>
      <c r="AC7" s="276" t="e">
        <f>OR(U7=41,U7=42)</f>
        <v>#VALUE!</v>
      </c>
      <c r="AD7" s="276" t="e">
        <f>OR(U7=31,U7=32,U7=63,U7=64,U7=53,U7=54,)</f>
        <v>#VALUE!</v>
      </c>
      <c r="AE7" s="276" t="e">
        <f>OR(U7=21,U7=22,)</f>
        <v>#VALUE!</v>
      </c>
      <c r="AF7" s="276" t="e">
        <f>OR(U7=11,U7=12,U7=13,U7=23,)</f>
        <v>#VALUE!</v>
      </c>
      <c r="AG7" s="156" t="str">
        <f>IF(COUNTA(E7:F7:H7)&lt;3,"",(IF(AB7=TRUE,$AB$5,IF(AC7=TRUE,$AC$5,IF(AD7=TRUE,$AD$5,IF(AE7=TRUE,$AE$5,IF(AF7=TRUE,$AF$5,"Aucune")))))))</f>
        <v/>
      </c>
      <c r="AH7" s="276" t="e">
        <f>OR(U7=62,U7=52,U7=42)</f>
        <v>#VALUE!</v>
      </c>
      <c r="AI7" s="276" t="e">
        <f>OR(U7=63,U7=53,U7=43,U7=64,U7=54)</f>
        <v>#VALUE!</v>
      </c>
      <c r="AJ7" s="276" t="e">
        <f>OR(U7=61,U7=51,U7=41)</f>
        <v>#VALUE!</v>
      </c>
      <c r="AK7" s="276" t="e">
        <f>OR(U7=44,U7=32,U7=33,U7=34)</f>
        <v>#VALUE!</v>
      </c>
      <c r="AL7" s="276" t="e">
        <f>OR(U7=22,U7=23,U7=24,U7=12,U7=13,U7=14)</f>
        <v>#VALUE!</v>
      </c>
      <c r="AM7" s="156" t="str">
        <f>IF(COUNTA(E7:F7:H7)&lt;3,"",(IF(AH7=TRUE,$AH$5,IF(AI7=TRUE,$AI$5,IF(AJ7=TRUE,$AJ$5,IF(AK7=TRUE,$AK$5,IF(AL7=TRUE,$AL$5,"Aucune")))))))</f>
        <v/>
      </c>
      <c r="AN7" s="276" t="e">
        <f>OR(U7=61,U7=62,U7=63,U7=51,U7=52,U7=53)</f>
        <v>#VALUE!</v>
      </c>
      <c r="AO7" s="276" t="e">
        <f>OR(U7=41,U7=42,U7=43,U7=31,U7=32,U7=33)</f>
        <v>#VALUE!</v>
      </c>
      <c r="AP7" s="276" t="e">
        <f>OR(U7=21,U7=22,U7=23,U7=11,U7=12,U7=13)</f>
        <v>#VALUE!</v>
      </c>
      <c r="AQ7" s="156" t="str">
        <f>IF(COUNTA(E7:F7:H7)&lt;3,"",(IF(AN7=TRUE,$AN$5,IF(AO7=TRUE,$AO$5,IF(AP7=TRUE,$AP$5,"Aucune action requise")))))</f>
        <v/>
      </c>
      <c r="AR7" s="276" t="e">
        <f>OR(U7=61,U7=51,U7=41,U7=31,U7=21)</f>
        <v>#VALUE!</v>
      </c>
      <c r="AS7" s="276" t="e">
        <f>OR(U7=62,U7=52,U7=42,U7=32,U7=22,U7=63,U7=53)</f>
        <v>#VALUE!</v>
      </c>
      <c r="AT7" s="276" t="e">
        <f>OR(U7=43,U7=33,U7=23,U7=34,U7=24)</f>
        <v>#VALUE!</v>
      </c>
      <c r="AU7" s="276" t="e">
        <f>OR(U7=64,U7=54,U7=44)</f>
        <v>#VALUE!</v>
      </c>
      <c r="AV7" s="156" t="str">
        <f>IF(COUNTA(E7:F7:H7)&lt;3,"",(IF(AR7=TRUE,$AR$5,IF(AS7=TRUE,$AS$5,IF(AT7=TRUE,$AT$5,IF(AU7=TRUE,$AU$5,"Aucun"))))))</f>
        <v/>
      </c>
      <c r="AW7" s="157"/>
      <c r="AX7" s="61"/>
      <c r="AY7" s="158"/>
    </row>
    <row r="8" spans="1:51" s="233" customFormat="1" ht="114" customHeight="1">
      <c r="A8" s="226"/>
      <c r="B8" s="261" t="s">
        <v>124</v>
      </c>
      <c r="C8" s="171" t="s">
        <v>125</v>
      </c>
      <c r="D8" s="68"/>
      <c r="E8" s="31"/>
      <c r="F8" s="32"/>
      <c r="G8" s="32"/>
      <c r="H8" s="33"/>
      <c r="I8" s="33"/>
      <c r="J8" s="236" t="str">
        <f t="shared" ref="J8:J16" si="3">S8</f>
        <v/>
      </c>
      <c r="K8" s="237">
        <f t="shared" ref="K8:K12" si="4">E8*10+F8</f>
        <v>0</v>
      </c>
      <c r="L8" s="237" t="b">
        <f t="shared" ref="L8:L12" si="5">OR(K8=31)</f>
        <v>0</v>
      </c>
      <c r="M8" s="237" t="b">
        <f t="shared" ref="M8:M12" si="6">OR(K8=21,K8=32)</f>
        <v>0</v>
      </c>
      <c r="N8" s="237" t="b">
        <f t="shared" ref="N8:N12" si="7">OR(K8=22,K8=33)</f>
        <v>0</v>
      </c>
      <c r="O8" s="237" t="b">
        <f t="shared" ref="O8:O12" si="8">OR(K8=11,K8=12)</f>
        <v>0</v>
      </c>
      <c r="P8" s="237" t="b">
        <f t="shared" ref="P8:P12" si="9">OR(K8=23,K8=34)</f>
        <v>0</v>
      </c>
      <c r="Q8" s="237" t="b">
        <f t="shared" ref="Q8:Q12" si="10">OR(K8=13,K8=14,K8=24)</f>
        <v>0</v>
      </c>
      <c r="R8" s="237" t="b">
        <f t="shared" ref="R8:R12" si="11">OR(K8=1,K8=2,K8=3,K8=4)</f>
        <v>0</v>
      </c>
      <c r="S8" s="238" t="str">
        <f t="shared" si="0"/>
        <v/>
      </c>
      <c r="T8" s="239" t="str">
        <f t="shared" si="1"/>
        <v/>
      </c>
      <c r="U8" s="240" t="e">
        <f t="shared" si="2"/>
        <v>#VALUE!</v>
      </c>
      <c r="V8" s="237" t="e">
        <f t="shared" ref="V8:V12" si="12">OR(U8=61,U8=62,U8=63)</f>
        <v>#VALUE!</v>
      </c>
      <c r="W8" s="237" t="e">
        <f t="shared" ref="W8:W12" si="13">OR(U8=51,U8=52)</f>
        <v>#VALUE!</v>
      </c>
      <c r="X8" s="237" t="e">
        <f t="shared" ref="X8:X12" si="14">OR(U8=31,U8=41,U8=42,U8=53)</f>
        <v>#VALUE!</v>
      </c>
      <c r="Y8" s="237" t="e">
        <f t="shared" ref="Y8:Y12" si="15">OR(U8=21,U8=32)</f>
        <v>#VALUE!</v>
      </c>
      <c r="Z8" s="237" t="e">
        <f t="shared" ref="Z8:Z12" si="16">AND(V8=FALSE,W8=FALSE,X8=FALSE,Y8=FALSE)</f>
        <v>#VALUE!</v>
      </c>
      <c r="AA8" s="121" t="str">
        <f>IF(COUNTA(E8:F8:H8)&lt;3,"",(IF(V8=TRUE,$V$5,IF(W8=TRUE,$W$5,IF(X8=TRUE,$X$5,IF(Y8=TRUE,$Y$5,"Non"))))))</f>
        <v/>
      </c>
      <c r="AB8" s="237" t="e">
        <f t="shared" ref="AB8:AB12" si="17">OR(U8=61,U8=62,U8=51,U8=52)</f>
        <v>#VALUE!</v>
      </c>
      <c r="AC8" s="237" t="e">
        <f t="shared" ref="AC8:AC12" si="18">OR(U8=41,U8=42)</f>
        <v>#VALUE!</v>
      </c>
      <c r="AD8" s="237" t="e">
        <f t="shared" ref="AD8:AD12" si="19">OR(U8=31,U8=32,U8=63,U8=64,U8=53,U8=54,)</f>
        <v>#VALUE!</v>
      </c>
      <c r="AE8" s="237" t="e">
        <f t="shared" ref="AE8:AE12" si="20">OR(U8=21,U8=22,)</f>
        <v>#VALUE!</v>
      </c>
      <c r="AF8" s="237" t="e">
        <f t="shared" ref="AF8:AF12" si="21">OR(U8=11,U8=12,U8=13,U8=23,)</f>
        <v>#VALUE!</v>
      </c>
      <c r="AG8" s="121" t="str">
        <f>IF(COUNTA(E8:F8:H8)&lt;3,"",(IF(AB8=TRUE,$AB$5,IF(AC8=TRUE,$AC$5,IF(AD8=TRUE,$AD$5,IF(AE8=TRUE,$AE$5,IF(AF8=TRUE,$AF$5,"Aucune")))))))</f>
        <v/>
      </c>
      <c r="AH8" s="237" t="e">
        <f t="shared" ref="AH8:AH12" si="22">OR(U8=62,U8=52,U8=42)</f>
        <v>#VALUE!</v>
      </c>
      <c r="AI8" s="237" t="e">
        <f t="shared" ref="AI8:AI12" si="23">OR(U8=63,U8=53,U8=43,U8=64,U8=54)</f>
        <v>#VALUE!</v>
      </c>
      <c r="AJ8" s="237" t="e">
        <f t="shared" ref="AJ8:AJ12" si="24">OR(U8=61,U8=51,U8=41)</f>
        <v>#VALUE!</v>
      </c>
      <c r="AK8" s="237" t="e">
        <f t="shared" ref="AK8:AK12" si="25">OR(U8=44,U8=32,U8=33,U8=34)</f>
        <v>#VALUE!</v>
      </c>
      <c r="AL8" s="237" t="e">
        <f t="shared" ref="AL8:AL12" si="26">OR(U8=22,U8=23,U8=24,U8=12,U8=13,U8=14)</f>
        <v>#VALUE!</v>
      </c>
      <c r="AM8" s="121" t="str">
        <f>IF(COUNTA(E8:F8:H8)&lt;3,"",(IF(AH8=TRUE,$AH$5,IF(AI8=TRUE,$AI$5,IF(AJ8=TRUE,$AJ$5,IF(AK8=TRUE,$AK$5,IF(AL8=TRUE,$AL$5,"Aucune")))))))</f>
        <v/>
      </c>
      <c r="AN8" s="237" t="e">
        <f t="shared" ref="AN8:AN12" si="27">OR(U8=61,U8=62,U8=63,U8=51,U8=52,U8=53)</f>
        <v>#VALUE!</v>
      </c>
      <c r="AO8" s="237" t="e">
        <f t="shared" ref="AO8:AO12" si="28">OR(U8=41,U8=42,U8=43,U8=31,U8=32,U8=33)</f>
        <v>#VALUE!</v>
      </c>
      <c r="AP8" s="237" t="e">
        <f t="shared" ref="AP8:AP12" si="29">OR(U8=21,U8=22,U8=23,U8=11,U8=12,U8=13)</f>
        <v>#VALUE!</v>
      </c>
      <c r="AQ8" s="121" t="str">
        <f>IF(COUNTA(E8:F8:H8)&lt;3,"",(IF(AN8=TRUE,$AN$5,IF(AO8=TRUE,$AO$5,IF(AP8=TRUE,$AP$5,"Aucune action requise")))))</f>
        <v/>
      </c>
      <c r="AR8" s="237" t="e">
        <f t="shared" ref="AR8:AR12" si="30">OR(U8=61,U8=51,U8=41,U8=31,U8=21)</f>
        <v>#VALUE!</v>
      </c>
      <c r="AS8" s="237" t="e">
        <f t="shared" ref="AS8:AS12" si="31">OR(U8=62,U8=52,U8=42,U8=32,U8=22,U8=63,U8=53)</f>
        <v>#VALUE!</v>
      </c>
      <c r="AT8" s="237" t="e">
        <f t="shared" ref="AT8:AT12" si="32">OR(U8=43,U8=33,U8=23,U8=34,U8=24)</f>
        <v>#VALUE!</v>
      </c>
      <c r="AU8" s="237" t="e">
        <f t="shared" ref="AU8:AU12" si="33">OR(U8=64,U8=54,U8=44)</f>
        <v>#VALUE!</v>
      </c>
      <c r="AV8" s="121" t="str">
        <f>IF(COUNTA(E8:F8:H8)&lt;3,"",(IF(AR8=TRUE,$AR$5,IF(AS8=TRUE,$AS$5,IF(AT8=TRUE,$AT$5,IF(AU8=TRUE,$AU$5,"Aucun"))))))</f>
        <v/>
      </c>
      <c r="AW8" s="122"/>
      <c r="AX8" s="34"/>
      <c r="AY8" s="123"/>
    </row>
    <row r="9" spans="1:51" s="233" customFormat="1" ht="114" customHeight="1">
      <c r="A9" s="226"/>
      <c r="B9" s="261" t="s">
        <v>126</v>
      </c>
      <c r="C9" s="171" t="s">
        <v>127</v>
      </c>
      <c r="D9" s="68"/>
      <c r="E9" s="31"/>
      <c r="F9" s="32"/>
      <c r="G9" s="32"/>
      <c r="H9" s="33"/>
      <c r="I9" s="33"/>
      <c r="J9" s="236" t="str">
        <f t="shared" si="3"/>
        <v/>
      </c>
      <c r="K9" s="237">
        <f t="shared" si="4"/>
        <v>0</v>
      </c>
      <c r="L9" s="237" t="b">
        <f t="shared" si="5"/>
        <v>0</v>
      </c>
      <c r="M9" s="237" t="b">
        <f t="shared" si="6"/>
        <v>0</v>
      </c>
      <c r="N9" s="237" t="b">
        <f t="shared" si="7"/>
        <v>0</v>
      </c>
      <c r="O9" s="237" t="b">
        <f t="shared" si="8"/>
        <v>0</v>
      </c>
      <c r="P9" s="237" t="b">
        <f t="shared" si="9"/>
        <v>0</v>
      </c>
      <c r="Q9" s="237" t="b">
        <f t="shared" si="10"/>
        <v>0</v>
      </c>
      <c r="R9" s="237" t="b">
        <f t="shared" si="11"/>
        <v>0</v>
      </c>
      <c r="S9" s="238" t="str">
        <f t="shared" si="0"/>
        <v/>
      </c>
      <c r="T9" s="239" t="str">
        <f t="shared" si="1"/>
        <v/>
      </c>
      <c r="U9" s="240" t="e">
        <f t="shared" si="2"/>
        <v>#VALUE!</v>
      </c>
      <c r="V9" s="237" t="e">
        <f t="shared" si="12"/>
        <v>#VALUE!</v>
      </c>
      <c r="W9" s="237" t="e">
        <f t="shared" si="13"/>
        <v>#VALUE!</v>
      </c>
      <c r="X9" s="237" t="e">
        <f t="shared" si="14"/>
        <v>#VALUE!</v>
      </c>
      <c r="Y9" s="237" t="e">
        <f t="shared" si="15"/>
        <v>#VALUE!</v>
      </c>
      <c r="Z9" s="237" t="e">
        <f t="shared" si="16"/>
        <v>#VALUE!</v>
      </c>
      <c r="AA9" s="121" t="str">
        <f>IF(COUNTA(E9:F9:H9)&lt;3,"",(IF(V9=TRUE,$V$5,IF(W9=TRUE,$W$5,IF(X9=TRUE,$X$5,IF(Y9=TRUE,$Y$5,"Non"))))))</f>
        <v/>
      </c>
      <c r="AB9" s="237" t="e">
        <f t="shared" si="17"/>
        <v>#VALUE!</v>
      </c>
      <c r="AC9" s="237" t="e">
        <f t="shared" si="18"/>
        <v>#VALUE!</v>
      </c>
      <c r="AD9" s="237" t="e">
        <f t="shared" si="19"/>
        <v>#VALUE!</v>
      </c>
      <c r="AE9" s="237" t="e">
        <f t="shared" si="20"/>
        <v>#VALUE!</v>
      </c>
      <c r="AF9" s="237" t="e">
        <f t="shared" si="21"/>
        <v>#VALUE!</v>
      </c>
      <c r="AG9" s="121" t="str">
        <f>IF(COUNTA(E9:F9:H9)&lt;3,"",(IF(AB9=TRUE,$AB$5,IF(AC9=TRUE,$AC$5,IF(AD9=TRUE,$AD$5,IF(AE9=TRUE,$AE$5,IF(AF9=TRUE,$AF$5,"Aucune")))))))</f>
        <v/>
      </c>
      <c r="AH9" s="237" t="e">
        <f t="shared" si="22"/>
        <v>#VALUE!</v>
      </c>
      <c r="AI9" s="237" t="e">
        <f t="shared" si="23"/>
        <v>#VALUE!</v>
      </c>
      <c r="AJ9" s="237" t="e">
        <f t="shared" si="24"/>
        <v>#VALUE!</v>
      </c>
      <c r="AK9" s="237" t="e">
        <f t="shared" si="25"/>
        <v>#VALUE!</v>
      </c>
      <c r="AL9" s="237" t="e">
        <f t="shared" si="26"/>
        <v>#VALUE!</v>
      </c>
      <c r="AM9" s="121" t="str">
        <f>IF(COUNTA(E9:F9:H9)&lt;3,"",(IF(AH9=TRUE,$AH$5,IF(AI9=TRUE,$AI$5,IF(AJ9=TRUE,$AJ$5,IF(AK9=TRUE,$AK$5,IF(AL9=TRUE,$AL$5,"Aucune")))))))</f>
        <v/>
      </c>
      <c r="AN9" s="237" t="e">
        <f t="shared" si="27"/>
        <v>#VALUE!</v>
      </c>
      <c r="AO9" s="237" t="e">
        <f t="shared" si="28"/>
        <v>#VALUE!</v>
      </c>
      <c r="AP9" s="237" t="e">
        <f t="shared" si="29"/>
        <v>#VALUE!</v>
      </c>
      <c r="AQ9" s="121" t="str">
        <f>IF(COUNTA(E9:F9:H9)&lt;3,"",(IF(AN9=TRUE,$AN$5,IF(AO9=TRUE,$AO$5,IF(AP9=TRUE,$AP$5,"Aucune action requise")))))</f>
        <v/>
      </c>
      <c r="AR9" s="237" t="e">
        <f t="shared" si="30"/>
        <v>#VALUE!</v>
      </c>
      <c r="AS9" s="237" t="e">
        <f t="shared" si="31"/>
        <v>#VALUE!</v>
      </c>
      <c r="AT9" s="237" t="e">
        <f t="shared" si="32"/>
        <v>#VALUE!</v>
      </c>
      <c r="AU9" s="237" t="e">
        <f t="shared" si="33"/>
        <v>#VALUE!</v>
      </c>
      <c r="AV9" s="121" t="str">
        <f>IF(COUNTA(E9:F9:H9)&lt;3,"",(IF(AR9=TRUE,$AR$5,IF(AS9=TRUE,$AS$5,IF(AT9=TRUE,$AT$5,IF(AU9=TRUE,$AU$5,"Aucun"))))))</f>
        <v/>
      </c>
      <c r="AW9" s="122"/>
      <c r="AX9" s="34"/>
      <c r="AY9" s="123"/>
    </row>
    <row r="10" spans="1:51" s="233" customFormat="1" ht="114" customHeight="1">
      <c r="A10" s="226"/>
      <c r="B10" s="261" t="s">
        <v>128</v>
      </c>
      <c r="C10" s="171" t="s">
        <v>129</v>
      </c>
      <c r="D10" s="68"/>
      <c r="E10" s="31"/>
      <c r="F10" s="32"/>
      <c r="G10" s="32"/>
      <c r="H10" s="33"/>
      <c r="I10" s="33"/>
      <c r="J10" s="477" t="str">
        <f t="shared" si="3"/>
        <v/>
      </c>
      <c r="K10" s="237">
        <f t="shared" si="4"/>
        <v>0</v>
      </c>
      <c r="L10" s="237" t="b">
        <f t="shared" si="5"/>
        <v>0</v>
      </c>
      <c r="M10" s="237" t="b">
        <f t="shared" si="6"/>
        <v>0</v>
      </c>
      <c r="N10" s="237" t="b">
        <f t="shared" si="7"/>
        <v>0</v>
      </c>
      <c r="O10" s="237" t="b">
        <f t="shared" si="8"/>
        <v>0</v>
      </c>
      <c r="P10" s="237" t="b">
        <f t="shared" si="9"/>
        <v>0</v>
      </c>
      <c r="Q10" s="237" t="b">
        <f t="shared" si="10"/>
        <v>0</v>
      </c>
      <c r="R10" s="237" t="b">
        <f t="shared" si="11"/>
        <v>0</v>
      </c>
      <c r="S10" s="238" t="str">
        <f t="shared" si="0"/>
        <v/>
      </c>
      <c r="T10" s="239" t="str">
        <f t="shared" si="1"/>
        <v/>
      </c>
      <c r="U10" s="240" t="e">
        <f t="shared" si="2"/>
        <v>#VALUE!</v>
      </c>
      <c r="V10" s="237" t="e">
        <f t="shared" si="12"/>
        <v>#VALUE!</v>
      </c>
      <c r="W10" s="237" t="e">
        <f t="shared" si="13"/>
        <v>#VALUE!</v>
      </c>
      <c r="X10" s="237" t="e">
        <f t="shared" si="14"/>
        <v>#VALUE!</v>
      </c>
      <c r="Y10" s="237" t="e">
        <f t="shared" si="15"/>
        <v>#VALUE!</v>
      </c>
      <c r="Z10" s="237" t="e">
        <f t="shared" si="16"/>
        <v>#VALUE!</v>
      </c>
      <c r="AA10" s="121" t="str">
        <f>IF(COUNTA(E10:F10:H10)&lt;3,"",(IF(V10=TRUE,$V$5,IF(W10=TRUE,$W$5,IF(X10=TRUE,$X$5,IF(Y10=TRUE,$Y$5,"Non"))))))</f>
        <v/>
      </c>
      <c r="AB10" s="237" t="e">
        <f t="shared" si="17"/>
        <v>#VALUE!</v>
      </c>
      <c r="AC10" s="237" t="e">
        <f t="shared" si="18"/>
        <v>#VALUE!</v>
      </c>
      <c r="AD10" s="237" t="e">
        <f t="shared" si="19"/>
        <v>#VALUE!</v>
      </c>
      <c r="AE10" s="237" t="e">
        <f t="shared" si="20"/>
        <v>#VALUE!</v>
      </c>
      <c r="AF10" s="237" t="e">
        <f t="shared" si="21"/>
        <v>#VALUE!</v>
      </c>
      <c r="AG10" s="121" t="str">
        <f>IF(COUNTA(E10:F10:H10)&lt;3,"",(IF(AB10=TRUE,$AB$5,IF(AC10=TRUE,$AC$5,IF(AD10=TRUE,$AD$5,IF(AE10=TRUE,$AE$5,IF(AF10=TRUE,$AF$5,"Aucune")))))))</f>
        <v/>
      </c>
      <c r="AH10" s="237" t="e">
        <f t="shared" si="22"/>
        <v>#VALUE!</v>
      </c>
      <c r="AI10" s="237" t="e">
        <f t="shared" si="23"/>
        <v>#VALUE!</v>
      </c>
      <c r="AJ10" s="237" t="e">
        <f t="shared" si="24"/>
        <v>#VALUE!</v>
      </c>
      <c r="AK10" s="237" t="e">
        <f t="shared" si="25"/>
        <v>#VALUE!</v>
      </c>
      <c r="AL10" s="237" t="e">
        <f t="shared" si="26"/>
        <v>#VALUE!</v>
      </c>
      <c r="AM10" s="121" t="str">
        <f>IF(COUNTA(E10:F10:H10)&lt;3,"",(IF(AH10=TRUE,$AH$5,IF(AI10=TRUE,$AI$5,IF(AJ10=TRUE,$AJ$5,IF(AK10=TRUE,$AK$5,IF(AL10=TRUE,$AL$5,"Aucune")))))))</f>
        <v/>
      </c>
      <c r="AN10" s="237" t="e">
        <f t="shared" si="27"/>
        <v>#VALUE!</v>
      </c>
      <c r="AO10" s="237" t="e">
        <f t="shared" si="28"/>
        <v>#VALUE!</v>
      </c>
      <c r="AP10" s="237" t="e">
        <f t="shared" si="29"/>
        <v>#VALUE!</v>
      </c>
      <c r="AQ10" s="121" t="str">
        <f>IF(COUNTA(E10:F10:H10)&lt;3,"",(IF(AN10=TRUE,$AN$5,IF(AO10=TRUE,$AO$5,IF(AP10=TRUE,$AP$5,"Aucune action requise")))))</f>
        <v/>
      </c>
      <c r="AR10" s="237" t="e">
        <f t="shared" si="30"/>
        <v>#VALUE!</v>
      </c>
      <c r="AS10" s="237" t="e">
        <f t="shared" si="31"/>
        <v>#VALUE!</v>
      </c>
      <c r="AT10" s="237" t="e">
        <f t="shared" si="32"/>
        <v>#VALUE!</v>
      </c>
      <c r="AU10" s="237" t="e">
        <f t="shared" si="33"/>
        <v>#VALUE!</v>
      </c>
      <c r="AV10" s="121" t="str">
        <f>IF(COUNTA(E10:F10:H10)&lt;3,"",(IF(AR10=TRUE,$AR$5,IF(AS10=TRUE,$AS$5,IF(AT10=TRUE,$AT$5,IF(AU10=TRUE,$AU$5,"Aucun"))))))</f>
        <v/>
      </c>
      <c r="AW10" s="122"/>
      <c r="AX10" s="34"/>
      <c r="AY10" s="123"/>
    </row>
    <row r="11" spans="1:51" s="233" customFormat="1" ht="114" customHeight="1">
      <c r="A11" s="226"/>
      <c r="B11" s="261" t="s">
        <v>130</v>
      </c>
      <c r="C11" s="171" t="s">
        <v>131</v>
      </c>
      <c r="D11" s="68"/>
      <c r="E11" s="31"/>
      <c r="F11" s="32"/>
      <c r="G11" s="32"/>
      <c r="H11" s="33"/>
      <c r="I11" s="33"/>
      <c r="J11" s="477" t="str">
        <f t="shared" si="3"/>
        <v/>
      </c>
      <c r="K11" s="237">
        <f t="shared" ref="K11" si="34">E11*10+F11</f>
        <v>0</v>
      </c>
      <c r="L11" s="237" t="b">
        <f t="shared" ref="L11" si="35">OR(K11=31)</f>
        <v>0</v>
      </c>
      <c r="M11" s="237" t="b">
        <f t="shared" ref="M11" si="36">OR(K11=21,K11=32)</f>
        <v>0</v>
      </c>
      <c r="N11" s="237" t="b">
        <f t="shared" ref="N11" si="37">OR(K11=22,K11=33)</f>
        <v>0</v>
      </c>
      <c r="O11" s="237" t="b">
        <f t="shared" ref="O11" si="38">OR(K11=11,K11=12)</f>
        <v>0</v>
      </c>
      <c r="P11" s="237" t="b">
        <f t="shared" ref="P11" si="39">OR(K11=23,K11=34)</f>
        <v>0</v>
      </c>
      <c r="Q11" s="237" t="b">
        <f t="shared" ref="Q11" si="40">OR(K11=13,K11=14,K11=24)</f>
        <v>0</v>
      </c>
      <c r="R11" s="237" t="b">
        <f t="shared" ref="R11" si="41">OR(K11=1,K11=2,K11=3,K11=4)</f>
        <v>0</v>
      </c>
      <c r="S11" s="238" t="str">
        <f t="shared" si="0"/>
        <v/>
      </c>
      <c r="T11" s="239" t="str">
        <f t="shared" si="1"/>
        <v/>
      </c>
      <c r="U11" s="240" t="e">
        <f t="shared" si="2"/>
        <v>#VALUE!</v>
      </c>
      <c r="V11" s="237" t="e">
        <f t="shared" ref="V11" si="42">OR(U11=61,U11=62,U11=63)</f>
        <v>#VALUE!</v>
      </c>
      <c r="W11" s="237" t="e">
        <f t="shared" ref="W11" si="43">OR(U11=51,U11=52)</f>
        <v>#VALUE!</v>
      </c>
      <c r="X11" s="237" t="e">
        <f t="shared" ref="X11" si="44">OR(U11=31,U11=41,U11=42,U11=53)</f>
        <v>#VALUE!</v>
      </c>
      <c r="Y11" s="237" t="e">
        <f t="shared" ref="Y11" si="45">OR(U11=21,U11=32)</f>
        <v>#VALUE!</v>
      </c>
      <c r="Z11" s="237" t="e">
        <f t="shared" ref="Z11" si="46">AND(V11=FALSE,W11=FALSE,X11=FALSE,Y11=FALSE)</f>
        <v>#VALUE!</v>
      </c>
      <c r="AA11" s="121" t="str">
        <f>IF(COUNTA(E11:F11:H11)&lt;3,"",(IF(V11=TRUE,$V$5,IF(W11=TRUE,$W$5,IF(X11=TRUE,$X$5,IF(Y11=TRUE,$Y$5,"Non"))))))</f>
        <v/>
      </c>
      <c r="AB11" s="237" t="e">
        <f t="shared" ref="AB11" si="47">OR(U11=61,U11=62,U11=51,U11=52)</f>
        <v>#VALUE!</v>
      </c>
      <c r="AC11" s="237" t="e">
        <f t="shared" ref="AC11" si="48">OR(U11=41,U11=42)</f>
        <v>#VALUE!</v>
      </c>
      <c r="AD11" s="237" t="e">
        <f t="shared" ref="AD11" si="49">OR(U11=31,U11=32,U11=63,U11=64,U11=53,U11=54,)</f>
        <v>#VALUE!</v>
      </c>
      <c r="AE11" s="237" t="e">
        <f t="shared" ref="AE11" si="50">OR(U11=21,U11=22,)</f>
        <v>#VALUE!</v>
      </c>
      <c r="AF11" s="237" t="e">
        <f t="shared" ref="AF11" si="51">OR(U11=11,U11=12,U11=13,U11=23,)</f>
        <v>#VALUE!</v>
      </c>
      <c r="AG11" s="121" t="str">
        <f>IF(COUNTA(E11:F11:H11)&lt;3,"",(IF(AB11=TRUE,$AB$5,IF(AC11=TRUE,$AC$5,IF(AD11=TRUE,$AD$5,IF(AE11=TRUE,$AE$5,IF(AF11=TRUE,$AF$5,"Aucune")))))))</f>
        <v/>
      </c>
      <c r="AH11" s="237" t="e">
        <f t="shared" ref="AH11" si="52">OR(U11=62,U11=52,U11=42)</f>
        <v>#VALUE!</v>
      </c>
      <c r="AI11" s="237" t="e">
        <f t="shared" ref="AI11" si="53">OR(U11=63,U11=53,U11=43,U11=64,U11=54)</f>
        <v>#VALUE!</v>
      </c>
      <c r="AJ11" s="237" t="e">
        <f t="shared" ref="AJ11" si="54">OR(U11=61,U11=51,U11=41)</f>
        <v>#VALUE!</v>
      </c>
      <c r="AK11" s="237" t="e">
        <f t="shared" ref="AK11" si="55">OR(U11=44,U11=32,U11=33,U11=34)</f>
        <v>#VALUE!</v>
      </c>
      <c r="AL11" s="237" t="e">
        <f t="shared" ref="AL11" si="56">OR(U11=22,U11=23,U11=24,U11=12,U11=13,U11=14)</f>
        <v>#VALUE!</v>
      </c>
      <c r="AM11" s="121" t="str">
        <f>IF(COUNTA(E11:F11:H11)&lt;3,"",(IF(AH11=TRUE,$AH$5,IF(AI11=TRUE,$AI$5,IF(AJ11=TRUE,$AJ$5,IF(AK11=TRUE,$AK$5,IF(AL11=TRUE,$AL$5,"Aucune")))))))</f>
        <v/>
      </c>
      <c r="AN11" s="237" t="e">
        <f t="shared" ref="AN11" si="57">OR(U11=61,U11=62,U11=63,U11=51,U11=52,U11=53)</f>
        <v>#VALUE!</v>
      </c>
      <c r="AO11" s="237" t="e">
        <f t="shared" ref="AO11" si="58">OR(U11=41,U11=42,U11=43,U11=31,U11=32,U11=33)</f>
        <v>#VALUE!</v>
      </c>
      <c r="AP11" s="237" t="e">
        <f t="shared" ref="AP11" si="59">OR(U11=21,U11=22,U11=23,U11=11,U11=12,U11=13)</f>
        <v>#VALUE!</v>
      </c>
      <c r="AQ11" s="121" t="str">
        <f>IF(COUNTA(E11:F11:H11)&lt;3,"",(IF(AN11=TRUE,$AN$5,IF(AO11=TRUE,$AO$5,IF(AP11=TRUE,$AP$5,"Aucune action requise")))))</f>
        <v/>
      </c>
      <c r="AR11" s="237" t="e">
        <f t="shared" ref="AR11" si="60">OR(U11=61,U11=51,U11=41,U11=31,U11=21)</f>
        <v>#VALUE!</v>
      </c>
      <c r="AS11" s="237" t="e">
        <f t="shared" ref="AS11" si="61">OR(U11=62,U11=52,U11=42,U11=32,U11=22,U11=63,U11=53)</f>
        <v>#VALUE!</v>
      </c>
      <c r="AT11" s="237" t="e">
        <f t="shared" ref="AT11" si="62">OR(U11=43,U11=33,U11=23,U11=34,U11=24)</f>
        <v>#VALUE!</v>
      </c>
      <c r="AU11" s="237" t="e">
        <f t="shared" ref="AU11" si="63">OR(U11=64,U11=54,U11=44)</f>
        <v>#VALUE!</v>
      </c>
      <c r="AV11" s="121" t="str">
        <f>IF(COUNTA(E11:F11:H11)&lt;3,"",(IF(AR11=TRUE,$AR$5,IF(AS11=TRUE,$AS$5,IF(AT11=TRUE,$AT$5,IF(AU11=TRUE,$AU$5,"Aucun"))))))</f>
        <v/>
      </c>
      <c r="AW11" s="122"/>
      <c r="AX11" s="34"/>
      <c r="AY11" s="123"/>
    </row>
    <row r="12" spans="1:51" s="233" customFormat="1" ht="114" customHeight="1">
      <c r="A12" s="226"/>
      <c r="B12" s="369" t="s">
        <v>132</v>
      </c>
      <c r="C12" s="370" t="s">
        <v>133</v>
      </c>
      <c r="D12" s="371"/>
      <c r="E12" s="358"/>
      <c r="F12" s="359"/>
      <c r="G12" s="359"/>
      <c r="H12" s="360"/>
      <c r="I12" s="360"/>
      <c r="J12" s="280" t="str">
        <f t="shared" si="3"/>
        <v/>
      </c>
      <c r="K12" s="362">
        <f t="shared" si="4"/>
        <v>0</v>
      </c>
      <c r="L12" s="362" t="b">
        <f t="shared" si="5"/>
        <v>0</v>
      </c>
      <c r="M12" s="362" t="b">
        <f t="shared" si="6"/>
        <v>0</v>
      </c>
      <c r="N12" s="362" t="b">
        <f t="shared" si="7"/>
        <v>0</v>
      </c>
      <c r="O12" s="362" t="b">
        <f t="shared" si="8"/>
        <v>0</v>
      </c>
      <c r="P12" s="362" t="b">
        <f t="shared" si="9"/>
        <v>0</v>
      </c>
      <c r="Q12" s="362" t="b">
        <f t="shared" si="10"/>
        <v>0</v>
      </c>
      <c r="R12" s="362" t="b">
        <f t="shared" si="11"/>
        <v>0</v>
      </c>
      <c r="S12" s="363" t="str">
        <f t="shared" si="0"/>
        <v/>
      </c>
      <c r="T12" s="364" t="str">
        <f t="shared" si="1"/>
        <v/>
      </c>
      <c r="U12" s="365" t="e">
        <f t="shared" si="2"/>
        <v>#VALUE!</v>
      </c>
      <c r="V12" s="362" t="e">
        <f t="shared" si="12"/>
        <v>#VALUE!</v>
      </c>
      <c r="W12" s="362" t="e">
        <f t="shared" si="13"/>
        <v>#VALUE!</v>
      </c>
      <c r="X12" s="362" t="e">
        <f t="shared" si="14"/>
        <v>#VALUE!</v>
      </c>
      <c r="Y12" s="362" t="e">
        <f t="shared" si="15"/>
        <v>#VALUE!</v>
      </c>
      <c r="Z12" s="362" t="e">
        <f t="shared" si="16"/>
        <v>#VALUE!</v>
      </c>
      <c r="AA12" s="366" t="str">
        <f>IF(COUNTA(E12:F12:H12)&lt;3,"",(IF(V12=TRUE,$V$5,IF(W12=TRUE,$W$5,IF(X12=TRUE,$X$5,IF(Y12=TRUE,$Y$5,"Non"))))))</f>
        <v/>
      </c>
      <c r="AB12" s="362" t="e">
        <f t="shared" si="17"/>
        <v>#VALUE!</v>
      </c>
      <c r="AC12" s="362" t="e">
        <f t="shared" si="18"/>
        <v>#VALUE!</v>
      </c>
      <c r="AD12" s="362" t="e">
        <f t="shared" si="19"/>
        <v>#VALUE!</v>
      </c>
      <c r="AE12" s="362" t="e">
        <f t="shared" si="20"/>
        <v>#VALUE!</v>
      </c>
      <c r="AF12" s="362" t="e">
        <f t="shared" si="21"/>
        <v>#VALUE!</v>
      </c>
      <c r="AG12" s="366" t="str">
        <f>IF(COUNTA(E12:F12:H12)&lt;3,"",(IF(AB12=TRUE,$AB$5,IF(AC12=TRUE,$AC$5,IF(AD12=TRUE,$AD$5,IF(AE12=TRUE,$AE$5,IF(AF12=TRUE,$AF$5,"Aucune")))))))</f>
        <v/>
      </c>
      <c r="AH12" s="362" t="e">
        <f t="shared" si="22"/>
        <v>#VALUE!</v>
      </c>
      <c r="AI12" s="362" t="e">
        <f t="shared" si="23"/>
        <v>#VALUE!</v>
      </c>
      <c r="AJ12" s="362" t="e">
        <f t="shared" si="24"/>
        <v>#VALUE!</v>
      </c>
      <c r="AK12" s="362" t="e">
        <f t="shared" si="25"/>
        <v>#VALUE!</v>
      </c>
      <c r="AL12" s="362" t="e">
        <f t="shared" si="26"/>
        <v>#VALUE!</v>
      </c>
      <c r="AM12" s="366" t="str">
        <f>IF(COUNTA(E12:F12:H12)&lt;3,"",(IF(AH12=TRUE,$AH$5,IF(AI12=TRUE,$AI$5,IF(AJ12=TRUE,$AJ$5,IF(AK12=TRUE,$AK$5,IF(AL12=TRUE,$AL$5,"Aucune")))))))</f>
        <v/>
      </c>
      <c r="AN12" s="362" t="e">
        <f t="shared" si="27"/>
        <v>#VALUE!</v>
      </c>
      <c r="AO12" s="362" t="e">
        <f t="shared" si="28"/>
        <v>#VALUE!</v>
      </c>
      <c r="AP12" s="362" t="e">
        <f t="shared" si="29"/>
        <v>#VALUE!</v>
      </c>
      <c r="AQ12" s="366" t="str">
        <f>IF(COUNTA(E12:F12:H12)&lt;3,"",(IF(AN12=TRUE,$AN$5,IF(AO12=TRUE,$AO$5,IF(AP12=TRUE,$AP$5,"Aucune action requise")))))</f>
        <v/>
      </c>
      <c r="AR12" s="362" t="e">
        <f t="shared" si="30"/>
        <v>#VALUE!</v>
      </c>
      <c r="AS12" s="362" t="e">
        <f t="shared" si="31"/>
        <v>#VALUE!</v>
      </c>
      <c r="AT12" s="362" t="e">
        <f t="shared" si="32"/>
        <v>#VALUE!</v>
      </c>
      <c r="AU12" s="362" t="e">
        <f t="shared" si="33"/>
        <v>#VALUE!</v>
      </c>
      <c r="AV12" s="366" t="str">
        <f>IF(COUNTA(E12:F12:H12)&lt;3,"",(IF(AR12=TRUE,$AR$5,IF(AS12=TRUE,$AS$5,IF(AT12=TRUE,$AT$5,IF(AU12=TRUE,$AU$5,"Aucun"))))))</f>
        <v/>
      </c>
      <c r="AW12" s="367"/>
      <c r="AX12" s="368"/>
      <c r="AY12" s="146"/>
    </row>
    <row r="13" spans="1:51" s="233" customFormat="1" ht="114" customHeight="1" thickBot="1">
      <c r="A13" s="226"/>
      <c r="B13" s="286" t="s">
        <v>134</v>
      </c>
      <c r="C13" s="175" t="s">
        <v>135</v>
      </c>
      <c r="D13" s="69"/>
      <c r="E13" s="70"/>
      <c r="F13" s="71"/>
      <c r="G13" s="71"/>
      <c r="H13" s="72"/>
      <c r="I13" s="72"/>
      <c r="J13" s="280" t="str">
        <f t="shared" si="3"/>
        <v/>
      </c>
      <c r="K13" s="288">
        <f t="shared" ref="K13:K14" si="64">E13*10+F13</f>
        <v>0</v>
      </c>
      <c r="L13" s="288" t="b">
        <f t="shared" ref="L13:L14" si="65">OR(K13=31)</f>
        <v>0</v>
      </c>
      <c r="M13" s="288" t="b">
        <f t="shared" ref="M13:M14" si="66">OR(K13=21,K13=32)</f>
        <v>0</v>
      </c>
      <c r="N13" s="288" t="b">
        <f t="shared" ref="N13:N14" si="67">OR(K13=22,K13=33)</f>
        <v>0</v>
      </c>
      <c r="O13" s="288" t="b">
        <f t="shared" ref="O13:O14" si="68">OR(K13=11,K13=12)</f>
        <v>0</v>
      </c>
      <c r="P13" s="288" t="b">
        <f t="shared" ref="P13:P14" si="69">OR(K13=23,K13=34)</f>
        <v>0</v>
      </c>
      <c r="Q13" s="288" t="b">
        <f t="shared" ref="Q13:Q14" si="70">OR(K13=13,K13=14,K13=24)</f>
        <v>0</v>
      </c>
      <c r="R13" s="288" t="b">
        <f t="shared" ref="R13:R14" si="71">OR(K13=1,K13=2,K13=3,K13=4)</f>
        <v>0</v>
      </c>
      <c r="S13" s="289" t="str">
        <f t="shared" si="0"/>
        <v/>
      </c>
      <c r="T13" s="290" t="str">
        <f t="shared" si="1"/>
        <v/>
      </c>
      <c r="U13" s="291" t="e">
        <f t="shared" si="2"/>
        <v>#VALUE!</v>
      </c>
      <c r="V13" s="288" t="e">
        <f t="shared" ref="V13:V14" si="72">OR(U13=61,U13=62,U13=63)</f>
        <v>#VALUE!</v>
      </c>
      <c r="W13" s="288" t="e">
        <f t="shared" ref="W13:W14" si="73">OR(U13=51,U13=52)</f>
        <v>#VALUE!</v>
      </c>
      <c r="X13" s="288" t="e">
        <f t="shared" ref="X13:X14" si="74">OR(U13=31,U13=41,U13=42,U13=53)</f>
        <v>#VALUE!</v>
      </c>
      <c r="Y13" s="288" t="e">
        <f t="shared" ref="Y13:Y14" si="75">OR(U13=21,U13=32)</f>
        <v>#VALUE!</v>
      </c>
      <c r="Z13" s="288" t="e">
        <f t="shared" ref="Z13:Z14" si="76">AND(V13=FALSE,W13=FALSE,X13=FALSE,Y13=FALSE)</f>
        <v>#VALUE!</v>
      </c>
      <c r="AA13" s="179" t="str">
        <f>IF(COUNTA(E13:F13:H13)&lt;3,"",(IF(V13=TRUE,$V$5,IF(W13=TRUE,$W$5,IF(X13=TRUE,$X$5,IF(Y13=TRUE,$Y$5,"Non"))))))</f>
        <v/>
      </c>
      <c r="AB13" s="288" t="e">
        <f t="shared" ref="AB13:AB14" si="77">OR(U13=61,U13=62,U13=51,U13=52)</f>
        <v>#VALUE!</v>
      </c>
      <c r="AC13" s="288" t="e">
        <f t="shared" ref="AC13:AC14" si="78">OR(U13=41,U13=42)</f>
        <v>#VALUE!</v>
      </c>
      <c r="AD13" s="288" t="e">
        <f t="shared" ref="AD13:AD14" si="79">OR(U13=31,U13=32,U13=63,U13=64,U13=53,U13=54,)</f>
        <v>#VALUE!</v>
      </c>
      <c r="AE13" s="288" t="e">
        <f t="shared" ref="AE13:AE14" si="80">OR(U13=21,U13=22,)</f>
        <v>#VALUE!</v>
      </c>
      <c r="AF13" s="288" t="e">
        <f t="shared" ref="AF13:AF14" si="81">OR(U13=11,U13=12,U13=13,U13=23,)</f>
        <v>#VALUE!</v>
      </c>
      <c r="AG13" s="179" t="str">
        <f>IF(COUNTA(E13:F13:H13)&lt;3,"",(IF(AB13=TRUE,$AB$5,IF(AC13=TRUE,$AC$5,IF(AD13=TRUE,$AD$5,IF(AE13=TRUE,$AE$5,IF(AF13=TRUE,$AF$5,"Aucune")))))))</f>
        <v/>
      </c>
      <c r="AH13" s="288" t="e">
        <f t="shared" ref="AH13:AH14" si="82">OR(U13=62,U13=52,U13=42)</f>
        <v>#VALUE!</v>
      </c>
      <c r="AI13" s="288" t="e">
        <f t="shared" ref="AI13:AI14" si="83">OR(U13=63,U13=53,U13=43,U13=64,U13=54)</f>
        <v>#VALUE!</v>
      </c>
      <c r="AJ13" s="288" t="e">
        <f t="shared" ref="AJ13:AJ14" si="84">OR(U13=61,U13=51,U13=41)</f>
        <v>#VALUE!</v>
      </c>
      <c r="AK13" s="288" t="e">
        <f t="shared" ref="AK13:AK14" si="85">OR(U13=44,U13=32,U13=33,U13=34)</f>
        <v>#VALUE!</v>
      </c>
      <c r="AL13" s="288" t="e">
        <f t="shared" ref="AL13:AL14" si="86">OR(U13=22,U13=23,U13=24,U13=12,U13=13,U13=14)</f>
        <v>#VALUE!</v>
      </c>
      <c r="AM13" s="179" t="str">
        <f>IF(COUNTA(E13:F13:H13)&lt;3,"",(IF(AH13=TRUE,$AH$5,IF(AI13=TRUE,$AI$5,IF(AJ13=TRUE,$AJ$5,IF(AK13=TRUE,$AK$5,IF(AL13=TRUE,$AL$5,"Aucune")))))))</f>
        <v/>
      </c>
      <c r="AN13" s="288" t="e">
        <f t="shared" ref="AN13:AN14" si="87">OR(U13=61,U13=62,U13=63,U13=51,U13=52,U13=53)</f>
        <v>#VALUE!</v>
      </c>
      <c r="AO13" s="288" t="e">
        <f t="shared" ref="AO13:AO14" si="88">OR(U13=41,U13=42,U13=43,U13=31,U13=32,U13=33)</f>
        <v>#VALUE!</v>
      </c>
      <c r="AP13" s="288" t="e">
        <f t="shared" ref="AP13:AP14" si="89">OR(U13=21,U13=22,U13=23,U13=11,U13=12,U13=13)</f>
        <v>#VALUE!</v>
      </c>
      <c r="AQ13" s="179" t="str">
        <f>IF(COUNTA(E13:F13:H13)&lt;3,"",(IF(AN13=TRUE,$AN$5,IF(AO13=TRUE,$AO$5,IF(AP13=TRUE,$AP$5,"Aucune action requise")))))</f>
        <v/>
      </c>
      <c r="AR13" s="288" t="e">
        <f t="shared" ref="AR13:AR14" si="90">OR(U13=61,U13=51,U13=41,U13=31,U13=21)</f>
        <v>#VALUE!</v>
      </c>
      <c r="AS13" s="288" t="e">
        <f t="shared" ref="AS13:AS14" si="91">OR(U13=62,U13=52,U13=42,U13=32,U13=22,U13=63,U13=53)</f>
        <v>#VALUE!</v>
      </c>
      <c r="AT13" s="288" t="e">
        <f t="shared" ref="AT13:AT14" si="92">OR(U13=43,U13=33,U13=23,U13=34,U13=24)</f>
        <v>#VALUE!</v>
      </c>
      <c r="AU13" s="288" t="e">
        <f t="shared" ref="AU13:AU14" si="93">OR(U13=64,U13=54,U13=44)</f>
        <v>#VALUE!</v>
      </c>
      <c r="AV13" s="179" t="str">
        <f>IF(COUNTA(E13:F13:H13)&lt;3,"",(IF(AR13=TRUE,$AR$5,IF(AS13=TRUE,$AS$5,IF(AT13=TRUE,$AT$5,IF(AU13=TRUE,$AU$5,"Aucun"))))))</f>
        <v/>
      </c>
      <c r="AW13" s="180"/>
      <c r="AX13" s="73"/>
      <c r="AY13" s="181"/>
    </row>
    <row r="14" spans="1:51" s="233" customFormat="1" ht="114" customHeight="1" thickBot="1">
      <c r="A14" s="226"/>
      <c r="B14" s="274" t="s">
        <v>136</v>
      </c>
      <c r="C14" s="153" t="s">
        <v>137</v>
      </c>
      <c r="D14" s="67"/>
      <c r="E14" s="58"/>
      <c r="F14" s="59"/>
      <c r="G14" s="59"/>
      <c r="H14" s="60"/>
      <c r="I14" s="60"/>
      <c r="J14" s="477" t="str">
        <f t="shared" si="3"/>
        <v/>
      </c>
      <c r="K14" s="276">
        <f t="shared" si="64"/>
        <v>0</v>
      </c>
      <c r="L14" s="276" t="b">
        <f t="shared" si="65"/>
        <v>0</v>
      </c>
      <c r="M14" s="276" t="b">
        <f t="shared" si="66"/>
        <v>0</v>
      </c>
      <c r="N14" s="276" t="b">
        <f t="shared" si="67"/>
        <v>0</v>
      </c>
      <c r="O14" s="276" t="b">
        <f t="shared" si="68"/>
        <v>0</v>
      </c>
      <c r="P14" s="276" t="b">
        <f t="shared" si="69"/>
        <v>0</v>
      </c>
      <c r="Q14" s="276" t="b">
        <f t="shared" si="70"/>
        <v>0</v>
      </c>
      <c r="R14" s="276" t="b">
        <f t="shared" si="71"/>
        <v>0</v>
      </c>
      <c r="S14" s="277" t="str">
        <f t="shared" si="0"/>
        <v/>
      </c>
      <c r="T14" s="278" t="str">
        <f t="shared" si="1"/>
        <v/>
      </c>
      <c r="U14" s="279" t="e">
        <f t="shared" si="2"/>
        <v>#VALUE!</v>
      </c>
      <c r="V14" s="276" t="e">
        <f t="shared" si="72"/>
        <v>#VALUE!</v>
      </c>
      <c r="W14" s="276" t="e">
        <f t="shared" si="73"/>
        <v>#VALUE!</v>
      </c>
      <c r="X14" s="276" t="e">
        <f t="shared" si="74"/>
        <v>#VALUE!</v>
      </c>
      <c r="Y14" s="276" t="e">
        <f t="shared" si="75"/>
        <v>#VALUE!</v>
      </c>
      <c r="Z14" s="276" t="e">
        <f t="shared" si="76"/>
        <v>#VALUE!</v>
      </c>
      <c r="AA14" s="156" t="str">
        <f>IF(COUNTA(E14:F14:H14)&lt;3,"",(IF(V14=TRUE,$V$5,IF(W14=TRUE,$W$5,IF(X14=TRUE,$X$5,IF(Y14=TRUE,$Y$5,"Non"))))))</f>
        <v/>
      </c>
      <c r="AB14" s="276" t="e">
        <f t="shared" si="77"/>
        <v>#VALUE!</v>
      </c>
      <c r="AC14" s="276" t="e">
        <f t="shared" si="78"/>
        <v>#VALUE!</v>
      </c>
      <c r="AD14" s="276" t="e">
        <f t="shared" si="79"/>
        <v>#VALUE!</v>
      </c>
      <c r="AE14" s="276" t="e">
        <f t="shared" si="80"/>
        <v>#VALUE!</v>
      </c>
      <c r="AF14" s="276" t="e">
        <f t="shared" si="81"/>
        <v>#VALUE!</v>
      </c>
      <c r="AG14" s="156" t="str">
        <f>IF(COUNTA(E14:F14:H14)&lt;3,"",(IF(AB14=TRUE,$AB$5,IF(AC14=TRUE,$AC$5,IF(AD14=TRUE,$AD$5,IF(AE14=TRUE,$AE$5,IF(AF14=TRUE,$AF$5,"Aucune")))))))</f>
        <v/>
      </c>
      <c r="AH14" s="276" t="e">
        <f t="shared" si="82"/>
        <v>#VALUE!</v>
      </c>
      <c r="AI14" s="276" t="e">
        <f t="shared" si="83"/>
        <v>#VALUE!</v>
      </c>
      <c r="AJ14" s="276" t="e">
        <f t="shared" si="84"/>
        <v>#VALUE!</v>
      </c>
      <c r="AK14" s="276" t="e">
        <f t="shared" si="85"/>
        <v>#VALUE!</v>
      </c>
      <c r="AL14" s="276" t="e">
        <f t="shared" si="86"/>
        <v>#VALUE!</v>
      </c>
      <c r="AM14" s="156" t="str">
        <f>IF(COUNTA(E14:F14:H14)&lt;3,"",(IF(AH14=TRUE,$AH$5,IF(AI14=TRUE,$AI$5,IF(AJ14=TRUE,$AJ$5,IF(AK14=TRUE,$AK$5,IF(AL14=TRUE,$AL$5,"Aucune")))))))</f>
        <v/>
      </c>
      <c r="AN14" s="276" t="e">
        <f t="shared" si="87"/>
        <v>#VALUE!</v>
      </c>
      <c r="AO14" s="276" t="e">
        <f t="shared" si="88"/>
        <v>#VALUE!</v>
      </c>
      <c r="AP14" s="276" t="e">
        <f t="shared" si="89"/>
        <v>#VALUE!</v>
      </c>
      <c r="AQ14" s="156" t="str">
        <f>IF(COUNTA(E14:F14:H14)&lt;3,"",(IF(AN14=TRUE,$AN$5,IF(AO14=TRUE,$AO$5,IF(AP14=TRUE,$AP$5,"Aucune action requise")))))</f>
        <v/>
      </c>
      <c r="AR14" s="276" t="e">
        <f t="shared" si="90"/>
        <v>#VALUE!</v>
      </c>
      <c r="AS14" s="276" t="e">
        <f t="shared" si="91"/>
        <v>#VALUE!</v>
      </c>
      <c r="AT14" s="276" t="e">
        <f t="shared" si="92"/>
        <v>#VALUE!</v>
      </c>
      <c r="AU14" s="276" t="e">
        <f t="shared" si="93"/>
        <v>#VALUE!</v>
      </c>
      <c r="AV14" s="156" t="str">
        <f>IF(COUNTA(E14:F14:H14)&lt;3,"",(IF(AR14=TRUE,$AR$5,IF(AS14=TRUE,$AS$5,IF(AT14=TRUE,$AT$5,IF(AU14=TRUE,$AU$5,"Aucun"))))))</f>
        <v/>
      </c>
      <c r="AW14" s="157"/>
      <c r="AX14" s="61"/>
      <c r="AY14" s="158"/>
    </row>
    <row r="15" spans="1:51" ht="114" customHeight="1">
      <c r="B15" s="471" t="s">
        <v>138</v>
      </c>
      <c r="C15" s="485" t="s">
        <v>139</v>
      </c>
      <c r="D15" s="486"/>
      <c r="E15" s="474"/>
      <c r="F15" s="475"/>
      <c r="G15" s="475"/>
      <c r="H15" s="476"/>
      <c r="I15" s="476"/>
      <c r="J15" s="275" t="str">
        <f>S15</f>
        <v/>
      </c>
      <c r="K15" s="478">
        <f t="shared" ref="K15:K16" si="94">E15*10+F15</f>
        <v>0</v>
      </c>
      <c r="L15" s="478" t="b">
        <f t="shared" ref="L15:L16" si="95">OR(K15=31)</f>
        <v>0</v>
      </c>
      <c r="M15" s="478" t="b">
        <f t="shared" ref="M15:M16" si="96">OR(K15=21,K15=32)</f>
        <v>0</v>
      </c>
      <c r="N15" s="478" t="b">
        <f t="shared" ref="N15:N16" si="97">OR(K15=22,K15=33)</f>
        <v>0</v>
      </c>
      <c r="O15" s="478" t="b">
        <f t="shared" ref="O15:O16" si="98">OR(K15=11,K15=12)</f>
        <v>0</v>
      </c>
      <c r="P15" s="478" t="b">
        <f t="shared" ref="P15:P16" si="99">OR(K15=23,K15=34)</f>
        <v>0</v>
      </c>
      <c r="Q15" s="478" t="b">
        <f t="shared" ref="Q15:Q16" si="100">OR(K15=13,K15=14,K15=24)</f>
        <v>0</v>
      </c>
      <c r="R15" s="478" t="b">
        <f t="shared" ref="R15:R16" si="101">OR(K15=1,K15=2,K15=3,K15=4)</f>
        <v>0</v>
      </c>
      <c r="S15" s="479" t="str">
        <f t="shared" si="0"/>
        <v/>
      </c>
      <c r="T15" s="480" t="str">
        <f t="shared" si="1"/>
        <v/>
      </c>
      <c r="U15" s="481" t="e">
        <f t="shared" si="2"/>
        <v>#VALUE!</v>
      </c>
      <c r="V15" s="478" t="e">
        <f t="shared" ref="V15:V16" si="102">OR(U15=61,U15=62,U15=63)</f>
        <v>#VALUE!</v>
      </c>
      <c r="W15" s="478" t="e">
        <f t="shared" ref="W15:W16" si="103">OR(U15=51,U15=52)</f>
        <v>#VALUE!</v>
      </c>
      <c r="X15" s="478" t="e">
        <f t="shared" ref="X15:X16" si="104">OR(U15=31,U15=41,U15=42,U15=53)</f>
        <v>#VALUE!</v>
      </c>
      <c r="Y15" s="478" t="e">
        <f t="shared" ref="Y15:Y16" si="105">OR(U15=21,U15=32)</f>
        <v>#VALUE!</v>
      </c>
      <c r="Z15" s="478" t="e">
        <f t="shared" ref="Z15:Z16" si="106">AND(V15=FALSE,W15=FALSE,X15=FALSE,Y15=FALSE)</f>
        <v>#VALUE!</v>
      </c>
      <c r="AA15" s="482" t="str">
        <f>IF(COUNTA(E15:F15:H15)&lt;3,"",(IF(V15=TRUE,$V$5,IF(W15=TRUE,$W$5,IF(X15=TRUE,$X$5,IF(Y15=TRUE,$Y$5,"Non"))))))</f>
        <v/>
      </c>
      <c r="AB15" s="478" t="e">
        <f t="shared" ref="AB15:AB16" si="107">OR(U15=61,U15=62,U15=51,U15=52)</f>
        <v>#VALUE!</v>
      </c>
      <c r="AC15" s="478" t="e">
        <f t="shared" ref="AC15:AC16" si="108">OR(U15=41,U15=42)</f>
        <v>#VALUE!</v>
      </c>
      <c r="AD15" s="478" t="e">
        <f t="shared" ref="AD15:AD16" si="109">OR(U15=31,U15=32,U15=63,U15=64,U15=53,U15=54,)</f>
        <v>#VALUE!</v>
      </c>
      <c r="AE15" s="478" t="e">
        <f t="shared" ref="AE15:AE16" si="110">OR(U15=21,U15=22,)</f>
        <v>#VALUE!</v>
      </c>
      <c r="AF15" s="478" t="e">
        <f t="shared" ref="AF15:AF16" si="111">OR(U15=11,U15=12,U15=13,U15=23,)</f>
        <v>#VALUE!</v>
      </c>
      <c r="AG15" s="482" t="str">
        <f>IF(COUNTA(E15:F15:H15)&lt;3,"",(IF(AB15=TRUE,$AB$5,IF(AC15=TRUE,$AC$5,IF(AD15=TRUE,$AD$5,IF(AE15=TRUE,$AE$5,IF(AF15=TRUE,$AF$5,"Aucune")))))))</f>
        <v/>
      </c>
      <c r="AH15" s="478" t="e">
        <f t="shared" ref="AH15:AH16" si="112">OR(U15=62,U15=52,U15=42)</f>
        <v>#VALUE!</v>
      </c>
      <c r="AI15" s="478" t="e">
        <f t="shared" ref="AI15:AI16" si="113">OR(U15=63,U15=53,U15=43,U15=64,U15=54)</f>
        <v>#VALUE!</v>
      </c>
      <c r="AJ15" s="478" t="e">
        <f t="shared" ref="AJ15:AJ16" si="114">OR(U15=61,U15=51,U15=41)</f>
        <v>#VALUE!</v>
      </c>
      <c r="AK15" s="478" t="e">
        <f t="shared" ref="AK15:AK16" si="115">OR(U15=44,U15=32,U15=33,U15=34)</f>
        <v>#VALUE!</v>
      </c>
      <c r="AL15" s="478" t="e">
        <f t="shared" ref="AL15:AL16" si="116">OR(U15=22,U15=23,U15=24,U15=12,U15=13,U15=14)</f>
        <v>#VALUE!</v>
      </c>
      <c r="AM15" s="482" t="str">
        <f>IF(COUNTA(E15:F15:H15)&lt;3,"",(IF(AH15=TRUE,$AH$5,IF(AI15=TRUE,$AI$5,IF(AJ15=TRUE,$AJ$5,IF(AK15=TRUE,$AK$5,IF(AL15=TRUE,$AL$5,"Aucune")))))))</f>
        <v/>
      </c>
      <c r="AN15" s="478" t="e">
        <f t="shared" ref="AN15:AN16" si="117">OR(U15=61,U15=62,U15=63,U15=51,U15=52,U15=53)</f>
        <v>#VALUE!</v>
      </c>
      <c r="AO15" s="478" t="e">
        <f t="shared" ref="AO15:AO16" si="118">OR(U15=41,U15=42,U15=43,U15=31,U15=32,U15=33)</f>
        <v>#VALUE!</v>
      </c>
      <c r="AP15" s="478" t="e">
        <f t="shared" ref="AP15:AP16" si="119">OR(U15=21,U15=22,U15=23,U15=11,U15=12,U15=13)</f>
        <v>#VALUE!</v>
      </c>
      <c r="AQ15" s="482" t="str">
        <f>IF(COUNTA(E15:F15:H15)&lt;3,"",(IF(AN15=TRUE,$AN$5,IF(AO15=TRUE,$AO$5,IF(AP15=TRUE,$AP$5,"Aucune action requise")))))</f>
        <v/>
      </c>
      <c r="AR15" s="478" t="e">
        <f t="shared" ref="AR15:AR16" si="120">OR(U15=61,U15=51,U15=41,U15=31,U15=21)</f>
        <v>#VALUE!</v>
      </c>
      <c r="AS15" s="478" t="e">
        <f t="shared" ref="AS15:AS16" si="121">OR(U15=62,U15=52,U15=42,U15=32,U15=22,U15=63,U15=53)</f>
        <v>#VALUE!</v>
      </c>
      <c r="AT15" s="478" t="e">
        <f t="shared" ref="AT15:AT16" si="122">OR(U15=43,U15=33,U15=23,U15=34,U15=24)</f>
        <v>#VALUE!</v>
      </c>
      <c r="AU15" s="478" t="e">
        <f t="shared" ref="AU15:AU16" si="123">OR(U15=64,U15=54,U15=44)</f>
        <v>#VALUE!</v>
      </c>
      <c r="AV15" s="482" t="str">
        <f>IF(COUNTA(E15:F15:H15)&lt;3,"",(IF(AR15=TRUE,$AR$5,IF(AS15=TRUE,$AS$5,IF(AT15=TRUE,$AT$5,IF(AU15=TRUE,$AU$5,"Aucun"))))))</f>
        <v/>
      </c>
      <c r="AW15" s="483"/>
      <c r="AX15" s="484"/>
      <c r="AY15" s="146"/>
    </row>
    <row r="16" spans="1:51" ht="114" customHeight="1" thickBot="1">
      <c r="B16" s="455" t="s">
        <v>140</v>
      </c>
      <c r="C16" s="487" t="s">
        <v>141</v>
      </c>
      <c r="D16" s="488"/>
      <c r="E16" s="443"/>
      <c r="F16" s="444"/>
      <c r="G16" s="444"/>
      <c r="H16" s="445"/>
      <c r="I16" s="445"/>
      <c r="J16" s="236" t="str">
        <f t="shared" si="3"/>
        <v/>
      </c>
      <c r="K16" s="447">
        <f t="shared" si="94"/>
        <v>0</v>
      </c>
      <c r="L16" s="447" t="b">
        <f t="shared" si="95"/>
        <v>0</v>
      </c>
      <c r="M16" s="447" t="b">
        <f t="shared" si="96"/>
        <v>0</v>
      </c>
      <c r="N16" s="447" t="b">
        <f t="shared" si="97"/>
        <v>0</v>
      </c>
      <c r="O16" s="447" t="b">
        <f t="shared" si="98"/>
        <v>0</v>
      </c>
      <c r="P16" s="447" t="b">
        <f t="shared" si="99"/>
        <v>0</v>
      </c>
      <c r="Q16" s="447" t="b">
        <f t="shared" si="100"/>
        <v>0</v>
      </c>
      <c r="R16" s="447" t="b">
        <f t="shared" si="101"/>
        <v>0</v>
      </c>
      <c r="S16" s="448" t="str">
        <f t="shared" si="0"/>
        <v/>
      </c>
      <c r="T16" s="449" t="str">
        <f t="shared" si="1"/>
        <v/>
      </c>
      <c r="U16" s="450" t="e">
        <f t="shared" si="2"/>
        <v>#VALUE!</v>
      </c>
      <c r="V16" s="447" t="e">
        <f t="shared" si="102"/>
        <v>#VALUE!</v>
      </c>
      <c r="W16" s="447" t="e">
        <f t="shared" si="103"/>
        <v>#VALUE!</v>
      </c>
      <c r="X16" s="447" t="e">
        <f t="shared" si="104"/>
        <v>#VALUE!</v>
      </c>
      <c r="Y16" s="447" t="e">
        <f t="shared" si="105"/>
        <v>#VALUE!</v>
      </c>
      <c r="Z16" s="447" t="e">
        <f t="shared" si="106"/>
        <v>#VALUE!</v>
      </c>
      <c r="AA16" s="451" t="str">
        <f>IF(COUNTA(E16:F16:H16)&lt;3,"",(IF(V16=TRUE,$V$5,IF(W16=TRUE,$W$5,IF(X16=TRUE,$X$5,IF(Y16=TRUE,$Y$5,"Non"))))))</f>
        <v/>
      </c>
      <c r="AB16" s="447" t="e">
        <f t="shared" si="107"/>
        <v>#VALUE!</v>
      </c>
      <c r="AC16" s="447" t="e">
        <f t="shared" si="108"/>
        <v>#VALUE!</v>
      </c>
      <c r="AD16" s="447" t="e">
        <f t="shared" si="109"/>
        <v>#VALUE!</v>
      </c>
      <c r="AE16" s="447" t="e">
        <f t="shared" si="110"/>
        <v>#VALUE!</v>
      </c>
      <c r="AF16" s="447" t="e">
        <f t="shared" si="111"/>
        <v>#VALUE!</v>
      </c>
      <c r="AG16" s="451" t="str">
        <f>IF(COUNTA(E16:F16:H16)&lt;3,"",(IF(AB16=TRUE,$AB$5,IF(AC16=TRUE,$AC$5,IF(AD16=TRUE,$AD$5,IF(AE16=TRUE,$AE$5,IF(AF16=TRUE,$AF$5,"Aucune")))))))</f>
        <v/>
      </c>
      <c r="AH16" s="447" t="e">
        <f t="shared" si="112"/>
        <v>#VALUE!</v>
      </c>
      <c r="AI16" s="447" t="e">
        <f t="shared" si="113"/>
        <v>#VALUE!</v>
      </c>
      <c r="AJ16" s="447" t="e">
        <f t="shared" si="114"/>
        <v>#VALUE!</v>
      </c>
      <c r="AK16" s="447" t="e">
        <f t="shared" si="115"/>
        <v>#VALUE!</v>
      </c>
      <c r="AL16" s="447" t="e">
        <f t="shared" si="116"/>
        <v>#VALUE!</v>
      </c>
      <c r="AM16" s="451" t="str">
        <f>IF(COUNTA(E16:F16:H16)&lt;3,"",(IF(AH16=TRUE,$AH$5,IF(AI16=TRUE,$AI$5,IF(AJ16=TRUE,$AJ$5,IF(AK16=TRUE,$AK$5,IF(AL16=TRUE,$AL$5,"Aucune")))))))</f>
        <v/>
      </c>
      <c r="AN16" s="447" t="e">
        <f t="shared" si="117"/>
        <v>#VALUE!</v>
      </c>
      <c r="AO16" s="447" t="e">
        <f t="shared" si="118"/>
        <v>#VALUE!</v>
      </c>
      <c r="AP16" s="447" t="e">
        <f t="shared" si="119"/>
        <v>#VALUE!</v>
      </c>
      <c r="AQ16" s="451" t="str">
        <f>IF(COUNTA(E16:F16:H16)&lt;3,"",(IF(AN16=TRUE,$AN$5,IF(AO16=TRUE,$AO$5,IF(AP16=TRUE,$AP$5,"Aucune action requise")))))</f>
        <v/>
      </c>
      <c r="AR16" s="447" t="e">
        <f t="shared" si="120"/>
        <v>#VALUE!</v>
      </c>
      <c r="AS16" s="447" t="e">
        <f t="shared" si="121"/>
        <v>#VALUE!</v>
      </c>
      <c r="AT16" s="447" t="e">
        <f t="shared" si="122"/>
        <v>#VALUE!</v>
      </c>
      <c r="AU16" s="447" t="e">
        <f t="shared" si="123"/>
        <v>#VALUE!</v>
      </c>
      <c r="AV16" s="451" t="str">
        <f>IF(COUNTA(E16:F16:H16)&lt;3,"",(IF(AR16=TRUE,$AR$5,IF(AS16=TRUE,$AS$5,IF(AT16=TRUE,$AT$5,IF(AU16=TRUE,$AU$5,"Aucun"))))))</f>
        <v/>
      </c>
      <c r="AW16" s="452"/>
      <c r="AX16" s="453"/>
      <c r="AY16" s="152"/>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6524" priority="396">
      <formula>FIND("Agir",B4)</formula>
    </cfRule>
    <cfRule type="expression" dxfId="6523" priority="397">
      <formula>FIND("Réagir",B4)</formula>
    </cfRule>
  </conditionalFormatting>
  <conditionalFormatting sqref="A4">
    <cfRule type="expression" dxfId="6522" priority="395" stopIfTrue="1">
      <formula>ISTEXT(A4)</formula>
    </cfRule>
    <cfRule type="expression" dxfId="6521" priority="394">
      <formula>FIND("Réagir",B4)</formula>
    </cfRule>
    <cfRule type="expression" dxfId="6520" priority="393">
      <formula>FIND("Agir",B4)</formula>
    </cfRule>
    <cfRule type="expression" dxfId="6519" priority="392" stopIfTrue="1">
      <formula>ISTEXT(A4)</formula>
    </cfRule>
    <cfRule type="expression" dxfId="6518" priority="391">
      <formula>FIND("Réagir",B4)</formula>
    </cfRule>
    <cfRule type="expression" dxfId="6517" priority="390">
      <formula>FIND("Agir",B4)</formula>
    </cfRule>
    <cfRule type="expression" dxfId="6516" priority="389" stopIfTrue="1">
      <formula>ISTEXT(A4)</formula>
    </cfRule>
  </conditionalFormatting>
  <conditionalFormatting sqref="D7:D14">
    <cfRule type="expression" dxfId="6515" priority="335" stopIfTrue="1">
      <formula>ISTEXT(D7)</formula>
    </cfRule>
    <cfRule type="expression" dxfId="6514" priority="336">
      <formula>FIND("Agir",E7)</formula>
    </cfRule>
    <cfRule type="expression" dxfId="6513" priority="337">
      <formula>FIND("Réagir",E7)</formula>
    </cfRule>
    <cfRule type="expression" dxfId="6512" priority="332">
      <formula>FIND("Conforter",F7)</formula>
    </cfRule>
    <cfRule type="expression" dxfId="6511" priority="331" stopIfTrue="1">
      <formula>ISTEXT(D7)</formula>
    </cfRule>
  </conditionalFormatting>
  <conditionalFormatting sqref="D9:D14">
    <cfRule type="expression" dxfId="6510" priority="320">
      <formula>FIND("Conforter",F9)</formula>
    </cfRule>
  </conditionalFormatting>
  <conditionalFormatting sqref="D9:D15">
    <cfRule type="expression" dxfId="6509" priority="237" stopIfTrue="1">
      <formula>ISTEXT(D9)</formula>
    </cfRule>
  </conditionalFormatting>
  <conditionalFormatting sqref="D11">
    <cfRule type="expression" dxfId="6508" priority="127" stopIfTrue="1">
      <formula>ISTEXT(D11)</formula>
    </cfRule>
    <cfRule type="expression" dxfId="6507" priority="128">
      <formula>FIND("Conforter",F11)</formula>
    </cfRule>
  </conditionalFormatting>
  <conditionalFormatting sqref="D13:D14">
    <cfRule type="expression" dxfId="6506" priority="107" stopIfTrue="1">
      <formula>ISTEXT(D13)</formula>
    </cfRule>
    <cfRule type="expression" dxfId="6505" priority="108">
      <formula>FIND("Conforter",F13)</formula>
    </cfRule>
  </conditionalFormatting>
  <conditionalFormatting sqref="D15">
    <cfRule type="expression" dxfId="6504" priority="236">
      <formula>FIND("Conforter",F15)</formula>
    </cfRule>
    <cfRule type="expression" dxfId="6503" priority="235" stopIfTrue="1">
      <formula>ISTEXT(D15)</formula>
    </cfRule>
    <cfRule type="expression" dxfId="6502" priority="234">
      <formula>FIND("Conforter",F15)</formula>
    </cfRule>
    <cfRule type="expression" dxfId="6501" priority="238">
      <formula>FIND("Agir",E15)</formula>
    </cfRule>
    <cfRule type="expression" dxfId="6500" priority="239">
      <formula>FIND("Réagir",E15)</formula>
    </cfRule>
  </conditionalFormatting>
  <conditionalFormatting sqref="D15:D16">
    <cfRule type="expression" dxfId="6499" priority="171" stopIfTrue="1">
      <formula>ISTEXT(D15)</formula>
    </cfRule>
  </conditionalFormatting>
  <conditionalFormatting sqref="D16">
    <cfRule type="expression" dxfId="6498" priority="170">
      <formula>FIND("Conforter",F16)</formula>
    </cfRule>
    <cfRule type="expression" dxfId="6497" priority="173">
      <formula>FIND("Réagir",E16)</formula>
    </cfRule>
    <cfRule type="expression" dxfId="6496" priority="172">
      <formula>FIND("Agir",E16)</formula>
    </cfRule>
    <cfRule type="expression" dxfId="6495" priority="169" stopIfTrue="1">
      <formula>ISTEXT(D16)</formula>
    </cfRule>
    <cfRule type="expression" dxfId="6494" priority="168">
      <formula>FIND("Conforter",F16)</formula>
    </cfRule>
    <cfRule type="expression" dxfId="6493" priority="167" stopIfTrue="1">
      <formula>ISTEXT(D16)</formula>
    </cfRule>
  </conditionalFormatting>
  <conditionalFormatting sqref="F7:F14">
    <cfRule type="expression" dxfId="6492" priority="385">
      <formula>FIND("Conforter",I7)</formula>
    </cfRule>
  </conditionalFormatting>
  <conditionalFormatting sqref="F15">
    <cfRule type="expression" dxfId="6491" priority="259">
      <formula>FIND("Conforter",I15)</formula>
    </cfRule>
  </conditionalFormatting>
  <conditionalFormatting sqref="F16">
    <cfRule type="expression" dxfId="6490" priority="193">
      <formula>FIND("Conforter",I16)</formula>
    </cfRule>
  </conditionalFormatting>
  <conditionalFormatting sqref="F7:G14">
    <cfRule type="expression" dxfId="6489" priority="381" stopIfTrue="1">
      <formula>ISTEXT(F7)</formula>
    </cfRule>
  </conditionalFormatting>
  <conditionalFormatting sqref="F15:G15">
    <cfRule type="expression" dxfId="6488" priority="255" stopIfTrue="1">
      <formula>ISTEXT(F15)</formula>
    </cfRule>
  </conditionalFormatting>
  <conditionalFormatting sqref="F16:G16">
    <cfRule type="expression" dxfId="6487" priority="189" stopIfTrue="1">
      <formula>ISTEXT(F16)</formula>
    </cfRule>
  </conditionalFormatting>
  <conditionalFormatting sqref="G7:G14">
    <cfRule type="expression" dxfId="6486" priority="383">
      <formula>FIND("Réagir",I7)</formula>
    </cfRule>
    <cfRule type="expression" dxfId="6485" priority="382">
      <formula>FIND("Agir",I7)</formula>
    </cfRule>
  </conditionalFormatting>
  <conditionalFormatting sqref="G15">
    <cfRule type="expression" dxfId="6484" priority="257">
      <formula>FIND("Réagir",I15)</formula>
    </cfRule>
    <cfRule type="expression" dxfId="6483" priority="256">
      <formula>FIND("Agir",I15)</formula>
    </cfRule>
  </conditionalFormatting>
  <conditionalFormatting sqref="G16">
    <cfRule type="expression" dxfId="6482" priority="191">
      <formula>FIND("Réagir",I16)</formula>
    </cfRule>
    <cfRule type="expression" dxfId="6481" priority="190">
      <formula>FIND("Agir",I16)</formula>
    </cfRule>
  </conditionalFormatting>
  <conditionalFormatting sqref="G7:H14">
    <cfRule type="expression" dxfId="6480" priority="380">
      <formula>FIND("Conforter",J7)</formula>
    </cfRule>
  </conditionalFormatting>
  <conditionalFormatting sqref="G9:H14">
    <cfRule type="expression" dxfId="6479" priority="349">
      <formula>FIND("Conforter",J9)</formula>
    </cfRule>
  </conditionalFormatting>
  <conditionalFormatting sqref="G11:H11">
    <cfRule type="expression" dxfId="6478" priority="130">
      <formula>FIND("Conforter",J11)</formula>
    </cfRule>
  </conditionalFormatting>
  <conditionalFormatting sqref="G13:H14">
    <cfRule type="expression" dxfId="6477" priority="110">
      <formula>FIND("Conforter",J13)</formula>
    </cfRule>
  </conditionalFormatting>
  <conditionalFormatting sqref="G15:H15">
    <cfRule type="expression" dxfId="6476" priority="254">
      <formula>FIND("Conforter",J15)</formula>
    </cfRule>
  </conditionalFormatting>
  <conditionalFormatting sqref="G15:H16">
    <cfRule type="expression" dxfId="6475" priority="188">
      <formula>FIND("Conforter",J15)</formula>
    </cfRule>
  </conditionalFormatting>
  <conditionalFormatting sqref="G16:H16">
    <cfRule type="expression" dxfId="6474" priority="182">
      <formula>FIND("Conforter",J16)</formula>
    </cfRule>
    <cfRule type="expression" dxfId="6473" priority="181" stopIfTrue="1">
      <formula>ISTEXT(G16)</formula>
    </cfRule>
  </conditionalFormatting>
  <conditionalFormatting sqref="G7:I14">
    <cfRule type="expression" dxfId="6472" priority="379" stopIfTrue="1">
      <formula>ISTEXT(G7)</formula>
    </cfRule>
  </conditionalFormatting>
  <conditionalFormatting sqref="G9:I14">
    <cfRule type="expression" dxfId="6471" priority="348" stopIfTrue="1">
      <formula>ISTEXT(G9)</formula>
    </cfRule>
  </conditionalFormatting>
  <conditionalFormatting sqref="G11:I11">
    <cfRule type="expression" dxfId="6470" priority="129" stopIfTrue="1">
      <formula>ISTEXT(G11)</formula>
    </cfRule>
  </conditionalFormatting>
  <conditionalFormatting sqref="G13:I14">
    <cfRule type="expression" dxfId="6469" priority="109" stopIfTrue="1">
      <formula>ISTEXT(G13)</formula>
    </cfRule>
  </conditionalFormatting>
  <conditionalFormatting sqref="G15:I15">
    <cfRule type="expression" dxfId="6468" priority="253" stopIfTrue="1">
      <formula>ISTEXT(G15)</formula>
    </cfRule>
  </conditionalFormatting>
  <conditionalFormatting sqref="G15:I16">
    <cfRule type="expression" dxfId="6467" priority="183" stopIfTrue="1">
      <formula>ISTEXT(G15)</formula>
    </cfRule>
  </conditionalFormatting>
  <conditionalFormatting sqref="H7">
    <cfRule type="expression" dxfId="6466" priority="308" stopIfTrue="1">
      <formula>ISTEXT(H7)</formula>
    </cfRule>
    <cfRule type="expression" dxfId="6465" priority="309">
      <formula>FIND("Conforter",J7)</formula>
    </cfRule>
  </conditionalFormatting>
  <conditionalFormatting sqref="H7:H14">
    <cfRule type="expression" dxfId="6464" priority="318">
      <formula>FIND("Réagir",J7)</formula>
    </cfRule>
    <cfRule type="expression" dxfId="6463" priority="316" stopIfTrue="1">
      <formula>ISTEXT(H7)</formula>
    </cfRule>
    <cfRule type="expression" dxfId="6462" priority="317">
      <formula>FIND("Agir",J7)</formula>
    </cfRule>
  </conditionalFormatting>
  <conditionalFormatting sqref="H15:H16">
    <cfRule type="expression" dxfId="6461" priority="164" stopIfTrue="1">
      <formula>ISTEXT(H15)</formula>
    </cfRule>
    <cfRule type="expression" dxfId="6460" priority="165">
      <formula>FIND("Agir",J15)</formula>
    </cfRule>
    <cfRule type="expression" dxfId="6459" priority="166">
      <formula>FIND("Réagir",J15)</formula>
    </cfRule>
  </conditionalFormatting>
  <conditionalFormatting sqref="I8">
    <cfRule type="expression" dxfId="6458" priority="346">
      <formula>FIND("Agir",J8)</formula>
    </cfRule>
    <cfRule type="expression" dxfId="6457" priority="345" stopIfTrue="1">
      <formula>ISTEXT(I8)</formula>
    </cfRule>
    <cfRule type="expression" dxfId="6456" priority="347">
      <formula>FIND("Réagir",J8)</formula>
    </cfRule>
  </conditionalFormatting>
  <conditionalFormatting sqref="I9:I14">
    <cfRule type="expression" dxfId="6455" priority="351">
      <formula>FIND("Agir",J9)</formula>
    </cfRule>
    <cfRule type="expression" dxfId="6454" priority="352">
      <formula>FIND("Réagir",J9)</formula>
    </cfRule>
  </conditionalFormatting>
  <conditionalFormatting sqref="I11">
    <cfRule type="expression" dxfId="6453" priority="132">
      <formula>FIND("Agir",J11)</formula>
    </cfRule>
    <cfRule type="expression" dxfId="6452" priority="133">
      <formula>FIND("Réagir",J11)</formula>
    </cfRule>
  </conditionalFormatting>
  <conditionalFormatting sqref="I13:I14">
    <cfRule type="expression" dxfId="6451" priority="113">
      <formula>FIND("Réagir",J13)</formula>
    </cfRule>
    <cfRule type="expression" dxfId="6450" priority="112">
      <formula>FIND("Agir",J13)</formula>
    </cfRule>
  </conditionalFormatting>
  <conditionalFormatting sqref="I15">
    <cfRule type="expression" dxfId="6449" priority="264">
      <formula>FIND("Agir",J15)</formula>
    </cfRule>
    <cfRule type="expression" dxfId="6448" priority="265">
      <formula>FIND("Réagir",J15)</formula>
    </cfRule>
  </conditionalFormatting>
  <conditionalFormatting sqref="I15:I16">
    <cfRule type="expression" dxfId="6447" priority="199">
      <formula>FIND("Réagir",J15)</formula>
    </cfRule>
    <cfRule type="expression" dxfId="6446" priority="198">
      <formula>FIND("Agir",J15)</formula>
    </cfRule>
  </conditionalFormatting>
  <conditionalFormatting sqref="I16 AA16 AG16 AM16 AQ16 AV16:AY16">
    <cfRule type="containsText" dxfId="6445" priority="195" stopIfTrue="1" operator="containsText" text="Seconde">
      <formula>NOT(ISERROR(SEARCH("Seconde",I16)))</formula>
    </cfRule>
    <cfRule type="containsText" dxfId="6444" priority="196" stopIfTrue="1" operator="containsText" text="Terme">
      <formula>NOT(ISERROR(SEARCH("Terme",I16)))</formula>
    </cfRule>
  </conditionalFormatting>
  <conditionalFormatting sqref="I16 AM16 AQ16 AV16:AY16 AA16 AG16">
    <cfRule type="containsText" dxfId="6443" priority="194" stopIfTrue="1" operator="containsText" text="Première">
      <formula>NOT(ISERROR(SEARCH("Première",I16)))</formula>
    </cfRule>
  </conditionalFormatting>
  <conditionalFormatting sqref="I16">
    <cfRule type="expression" dxfId="6442" priority="197" stopIfTrue="1">
      <formula>ISTEXT(I16)</formula>
    </cfRule>
    <cfRule type="expression" dxfId="6441" priority="185">
      <formula>FIND("Réagir",J16)</formula>
    </cfRule>
    <cfRule type="expression" dxfId="6440" priority="184">
      <formula>FIND("Agir",J16)</formula>
    </cfRule>
  </conditionalFormatting>
  <conditionalFormatting sqref="I5:J5 AA5 AG5 AM5 AQ5 AV5:AY5">
    <cfRule type="containsText" dxfId="6439" priority="93" stopIfTrue="1" operator="containsText" text="Seconde">
      <formula>NOT(ISERROR(SEARCH("Seconde",I5)))</formula>
    </cfRule>
    <cfRule type="containsText" dxfId="6438" priority="92" stopIfTrue="1" operator="containsText" text="Première">
      <formula>NOT(ISERROR(SEARCH("Première",I5)))</formula>
    </cfRule>
    <cfRule type="containsText" dxfId="6437" priority="94" stopIfTrue="1" operator="containsText" text="Terme">
      <formula>NOT(ISERROR(SEARCH("Terme",I5)))</formula>
    </cfRule>
  </conditionalFormatting>
  <conditionalFormatting sqref="J7:J14">
    <cfRule type="containsText" dxfId="6436" priority="83" stopIfTrue="1" operator="containsText" text="moyen">
      <formula>NOT(ISERROR(SEARCH("moyen",J7)))</formula>
    </cfRule>
    <cfRule type="containsText" dxfId="6435" priority="84" stopIfTrue="1" operator="containsText" text="long">
      <formula>NOT(ISERROR(SEARCH("long",J7)))</formula>
    </cfRule>
  </conditionalFormatting>
  <conditionalFormatting sqref="J7:J16">
    <cfRule type="containsText" dxfId="6434" priority="37" stopIfTrue="1" operator="containsText" text="Non Prioritaire">
      <formula>NOT(ISERROR(SEARCH("Non Prioritaire",J7)))</formula>
    </cfRule>
    <cfRule type="containsText" dxfId="6433" priority="38" stopIfTrue="1" operator="containsText" text="Urgent">
      <formula>NOT(ISERROR(SEARCH("Urgent",J7)))</formula>
    </cfRule>
    <cfRule type="containsText" dxfId="6432" priority="39" stopIfTrue="1" operator="containsText" text="moyen">
      <formula>NOT(ISERROR(SEARCH("moyen",J7)))</formula>
    </cfRule>
    <cfRule type="containsText" dxfId="6431" priority="40" stopIfTrue="1" operator="containsText" text="long">
      <formula>NOT(ISERROR(SEARCH("long",J7)))</formula>
    </cfRule>
    <cfRule type="containsText" dxfId="6430" priority="69" stopIfTrue="1" operator="containsText" text="consolidation">
      <formula>NOT(ISERROR(SEARCH("consolidation",J7)))</formula>
    </cfRule>
    <cfRule type="containsText" dxfId="6429" priority="71" stopIfTrue="1" operator="containsText" text="Urgent">
      <formula>NOT(ISERROR(SEARCH("Urgent",J7)))</formula>
    </cfRule>
    <cfRule type="containsText" dxfId="6428" priority="68" stopIfTrue="1" operator="containsText" text="Non pertinent">
      <formula>NOT(ISERROR(SEARCH("Non pertinent",J7)))</formula>
    </cfRule>
    <cfRule type="containsText" dxfId="6427" priority="67" operator="containsText" text="Intervention prioritaire">
      <formula>NOT(ISERROR(SEARCH("Intervention prioritaire",J7)))</formula>
    </cfRule>
    <cfRule type="containsText" dxfId="6426" priority="34" operator="containsText" text="Intervention prioritaire">
      <formula>NOT(ISERROR(SEARCH("Intervention prioritaire",J7)))</formula>
    </cfRule>
    <cfRule type="containsText" dxfId="6425" priority="35" stopIfTrue="1" operator="containsText" text="Non pertinent">
      <formula>NOT(ISERROR(SEARCH("Non pertinent",J7)))</formula>
    </cfRule>
    <cfRule type="containsText" dxfId="6424" priority="36" stopIfTrue="1" operator="containsText" text="consolidation">
      <formula>NOT(ISERROR(SEARCH("consolidation",J7)))</formula>
    </cfRule>
    <cfRule type="containsText" dxfId="6423" priority="70" stopIfTrue="1" operator="containsText" text="Non Prioritaire">
      <formula>NOT(ISERROR(SEARCH("Non Prioritaire",J7)))</formula>
    </cfRule>
  </conditionalFormatting>
  <conditionalFormatting sqref="J8:J14">
    <cfRule type="containsText" dxfId="6422" priority="42" stopIfTrue="1" operator="containsText" text="Première">
      <formula>NOT(ISERROR(SEARCH("Première",J8)))</formula>
    </cfRule>
    <cfRule type="containsText" dxfId="6421" priority="43" stopIfTrue="1" operator="containsText" text="Seconde">
      <formula>NOT(ISERROR(SEARCH("Seconde",J8)))</formula>
    </cfRule>
    <cfRule type="containsText" dxfId="6420" priority="88" stopIfTrue="1" operator="containsText" text="Terme">
      <formula>NOT(ISERROR(SEARCH("Terme",J8)))</formula>
    </cfRule>
    <cfRule type="containsText" dxfId="6419" priority="87" stopIfTrue="1" operator="containsText" text="Seconde">
      <formula>NOT(ISERROR(SEARCH("Seconde",J8)))</formula>
    </cfRule>
    <cfRule type="containsText" dxfId="6418" priority="86" stopIfTrue="1" operator="containsText" text="Première">
      <formula>NOT(ISERROR(SEARCH("Première",J8)))</formula>
    </cfRule>
    <cfRule type="containsText" dxfId="6417" priority="85" stopIfTrue="1" operator="containsText" text="Non">
      <formula>NOT(ISERROR(SEARCH("Non",J8)))</formula>
    </cfRule>
    <cfRule type="containsText" dxfId="6416" priority="44" stopIfTrue="1" operator="containsText" text="Terme">
      <formula>NOT(ISERROR(SEARCH("Terme",J8)))</formula>
    </cfRule>
    <cfRule type="containsText" dxfId="6415" priority="41" stopIfTrue="1" operator="containsText" text="Non">
      <formula>NOT(ISERROR(SEARCH("Non",J8)))</formula>
    </cfRule>
  </conditionalFormatting>
  <conditionalFormatting sqref="J15">
    <cfRule type="containsText" dxfId="6414" priority="15" stopIfTrue="1" operator="containsText" text="Non Prioritaire">
      <formula>NOT(ISERROR(SEARCH("Non Prioritaire",J15)))</formula>
    </cfRule>
    <cfRule type="containsText" dxfId="6413" priority="14" stopIfTrue="1" operator="containsText" text="consolidation">
      <formula>NOT(ISERROR(SEARCH("consolidation",J15)))</formula>
    </cfRule>
    <cfRule type="containsText" dxfId="6412" priority="13" stopIfTrue="1" operator="containsText" text="Non pertinent">
      <formula>NOT(ISERROR(SEARCH("Non pertinent",J15)))</formula>
    </cfRule>
    <cfRule type="containsText" dxfId="6411" priority="12" operator="containsText" text="Intervention prioritaire">
      <formula>NOT(ISERROR(SEARCH("Intervention prioritaire",J15)))</formula>
    </cfRule>
    <cfRule type="containsText" dxfId="6410" priority="22" stopIfTrue="1" operator="containsText" text="Terme">
      <formula>NOT(ISERROR(SEARCH("Terme",J15)))</formula>
    </cfRule>
    <cfRule type="containsText" dxfId="6409" priority="21" stopIfTrue="1" operator="containsText" text="Seconde">
      <formula>NOT(ISERROR(SEARCH("Seconde",J15)))</formula>
    </cfRule>
    <cfRule type="containsText" dxfId="6408" priority="20" stopIfTrue="1" operator="containsText" text="Première">
      <formula>NOT(ISERROR(SEARCH("Première",J15)))</formula>
    </cfRule>
    <cfRule type="containsText" dxfId="6407" priority="19" stopIfTrue="1" operator="containsText" text="Non">
      <formula>NOT(ISERROR(SEARCH("Non",J15)))</formula>
    </cfRule>
    <cfRule type="containsText" dxfId="6406" priority="56" operator="containsText" text="Intervention prioritaire">
      <formula>NOT(ISERROR(SEARCH("Intervention prioritaire",J15)))</formula>
    </cfRule>
    <cfRule type="containsText" dxfId="6405" priority="57" stopIfTrue="1" operator="containsText" text="Non pertinent">
      <formula>NOT(ISERROR(SEARCH("Non pertinent",J15)))</formula>
    </cfRule>
    <cfRule type="containsText" dxfId="6404" priority="58" stopIfTrue="1" operator="containsText" text="consolidation">
      <formula>NOT(ISERROR(SEARCH("consolidation",J15)))</formula>
    </cfRule>
    <cfRule type="containsText" dxfId="6403" priority="64" stopIfTrue="1" operator="containsText" text="Première">
      <formula>NOT(ISERROR(SEARCH("Première",J15)))</formula>
    </cfRule>
    <cfRule type="containsText" dxfId="6402" priority="59" stopIfTrue="1" operator="containsText" text="Non Prioritaire">
      <formula>NOT(ISERROR(SEARCH("Non Prioritaire",J15)))</formula>
    </cfRule>
    <cfRule type="containsText" dxfId="6401" priority="60" stopIfTrue="1" operator="containsText" text="Urgent">
      <formula>NOT(ISERROR(SEARCH("Urgent",J15)))</formula>
    </cfRule>
    <cfRule type="containsText" dxfId="6400" priority="61" stopIfTrue="1" operator="containsText" text="long">
      <formula>NOT(ISERROR(SEARCH("long",J15)))</formula>
    </cfRule>
    <cfRule type="containsText" dxfId="6399" priority="62" stopIfTrue="1" operator="containsText" text="long">
      <formula>NOT(ISERROR(SEARCH("long",J15)))</formula>
    </cfRule>
    <cfRule type="containsText" dxfId="6398" priority="63" stopIfTrue="1" operator="containsText" text="Non">
      <formula>NOT(ISERROR(SEARCH("Non",J15)))</formula>
    </cfRule>
    <cfRule type="containsText" dxfId="6397" priority="18" stopIfTrue="1" operator="containsText" text="long">
      <formula>NOT(ISERROR(SEARCH("long",J15)))</formula>
    </cfRule>
    <cfRule type="containsText" dxfId="6396" priority="65" stopIfTrue="1" operator="containsText" text="Seconde">
      <formula>NOT(ISERROR(SEARCH("Seconde",J15)))</formula>
    </cfRule>
    <cfRule type="containsText" dxfId="6395" priority="66" stopIfTrue="1" operator="containsText" text="Terme">
      <formula>NOT(ISERROR(SEARCH("Terme",J15)))</formula>
    </cfRule>
    <cfRule type="containsText" dxfId="6394" priority="17" stopIfTrue="1" operator="containsText" text="long">
      <formula>NOT(ISERROR(SEARCH("long",J15)))</formula>
    </cfRule>
    <cfRule type="containsText" dxfId="6393" priority="16" stopIfTrue="1" operator="containsText" text="Urgent">
      <formula>NOT(ISERROR(SEARCH("Urgent",J15)))</formula>
    </cfRule>
  </conditionalFormatting>
  <conditionalFormatting sqref="J15:J16">
    <cfRule type="containsText" dxfId="6392" priority="30" stopIfTrue="1" operator="containsText" text="Non">
      <formula>NOT(ISERROR(SEARCH("Non",J15)))</formula>
    </cfRule>
    <cfRule type="containsText" dxfId="6391" priority="31" stopIfTrue="1" operator="containsText" text="Première">
      <formula>NOT(ISERROR(SEARCH("Première",J15)))</formula>
    </cfRule>
    <cfRule type="containsText" dxfId="6390" priority="32" stopIfTrue="1" operator="containsText" text="Seconde">
      <formula>NOT(ISERROR(SEARCH("Seconde",J15)))</formula>
    </cfRule>
    <cfRule type="containsText" dxfId="6389" priority="33" stopIfTrue="1" operator="containsText" text="Terme">
      <formula>NOT(ISERROR(SEARCH("Terme",J15)))</formula>
    </cfRule>
    <cfRule type="containsText" dxfId="6388" priority="29" stopIfTrue="1" operator="containsText" text="long">
      <formula>NOT(ISERROR(SEARCH("long",J15)))</formula>
    </cfRule>
    <cfRule type="containsText" dxfId="6387" priority="72" stopIfTrue="1" operator="containsText" text="long">
      <formula>NOT(ISERROR(SEARCH("long",J15)))</formula>
    </cfRule>
    <cfRule type="containsText" dxfId="6386" priority="23" operator="containsText" text="Intervention prioritaire">
      <formula>NOT(ISERROR(SEARCH("Intervention prioritaire",J15)))</formula>
    </cfRule>
    <cfRule type="containsText" dxfId="6385" priority="1" operator="containsText" text="Intervention prioritaire">
      <formula>NOT(ISERROR(SEARCH("Intervention prioritaire",J15)))</formula>
    </cfRule>
    <cfRule type="containsText" dxfId="6384" priority="2" stopIfTrue="1" operator="containsText" text="Non pertinent">
      <formula>NOT(ISERROR(SEARCH("Non pertinent",J15)))</formula>
    </cfRule>
    <cfRule type="containsText" dxfId="6383" priority="3" stopIfTrue="1" operator="containsText" text="consolidation">
      <formula>NOT(ISERROR(SEARCH("consolidation",J15)))</formula>
    </cfRule>
    <cfRule type="containsText" dxfId="6382" priority="4" stopIfTrue="1" operator="containsText" text="Non Prioritaire">
      <formula>NOT(ISERROR(SEARCH("Non Prioritaire",J15)))</formula>
    </cfRule>
    <cfRule type="containsText" dxfId="6381" priority="5" stopIfTrue="1" operator="containsText" text="Urgent">
      <formula>NOT(ISERROR(SEARCH("Urgent",J15)))</formula>
    </cfRule>
    <cfRule type="containsText" dxfId="6380" priority="6" stopIfTrue="1" operator="containsText" text="moyen">
      <formula>NOT(ISERROR(SEARCH("moyen",J15)))</formula>
    </cfRule>
    <cfRule type="containsText" dxfId="6379" priority="7" stopIfTrue="1" operator="containsText" text="long">
      <formula>NOT(ISERROR(SEARCH("long",J15)))</formula>
    </cfRule>
    <cfRule type="containsText" dxfId="6378" priority="24" stopIfTrue="1" operator="containsText" text="Non pertinent">
      <formula>NOT(ISERROR(SEARCH("Non pertinent",J15)))</formula>
    </cfRule>
    <cfRule type="containsText" dxfId="6377" priority="25" stopIfTrue="1" operator="containsText" text="consolidation">
      <formula>NOT(ISERROR(SEARCH("consolidation",J15)))</formula>
    </cfRule>
    <cfRule type="containsText" dxfId="6376" priority="26" stopIfTrue="1" operator="containsText" text="Non Prioritaire">
      <formula>NOT(ISERROR(SEARCH("Non Prioritaire",J15)))</formula>
    </cfRule>
    <cfRule type="containsText" dxfId="6375" priority="27" stopIfTrue="1" operator="containsText" text="Urgent">
      <formula>NOT(ISERROR(SEARCH("Urgent",J15)))</formula>
    </cfRule>
    <cfRule type="containsText" dxfId="6374" priority="28" stopIfTrue="1" operator="containsText" text="long">
      <formula>NOT(ISERROR(SEARCH("long",J15)))</formula>
    </cfRule>
    <cfRule type="containsText" dxfId="6373" priority="77" stopIfTrue="1" operator="containsText" text="Terme">
      <formula>NOT(ISERROR(SEARCH("Terme",J15)))</formula>
    </cfRule>
    <cfRule type="containsText" dxfId="6372" priority="76" stopIfTrue="1" operator="containsText" text="Seconde">
      <formula>NOT(ISERROR(SEARCH("Seconde",J15)))</formula>
    </cfRule>
    <cfRule type="containsText" dxfId="6371" priority="75" stopIfTrue="1" operator="containsText" text="Première">
      <formula>NOT(ISERROR(SEARCH("Première",J15)))</formula>
    </cfRule>
    <cfRule type="containsText" dxfId="6370" priority="74" stopIfTrue="1" operator="containsText" text="Non">
      <formula>NOT(ISERROR(SEARCH("Non",J15)))</formula>
    </cfRule>
    <cfRule type="containsText" dxfId="6369" priority="73" stopIfTrue="1" operator="containsText" text="long">
      <formula>NOT(ISERROR(SEARCH("long",J15)))</formula>
    </cfRule>
  </conditionalFormatting>
  <conditionalFormatting sqref="J16">
    <cfRule type="containsText" dxfId="6368" priority="52" stopIfTrue="1" operator="containsText" text="Non">
      <formula>NOT(ISERROR(SEARCH("Non",J16)))</formula>
    </cfRule>
    <cfRule type="containsText" dxfId="6367" priority="53" stopIfTrue="1" operator="containsText" text="Première">
      <formula>NOT(ISERROR(SEARCH("Première",J16)))</formula>
    </cfRule>
    <cfRule type="containsText" dxfId="6366" priority="54" stopIfTrue="1" operator="containsText" text="Seconde">
      <formula>NOT(ISERROR(SEARCH("Seconde",J16)))</formula>
    </cfRule>
    <cfRule type="containsText" dxfId="6365" priority="8" stopIfTrue="1" operator="containsText" text="Non">
      <formula>NOT(ISERROR(SEARCH("Non",J16)))</formula>
    </cfRule>
    <cfRule type="containsText" dxfId="6364" priority="55" stopIfTrue="1" operator="containsText" text="Terme">
      <formula>NOT(ISERROR(SEARCH("Terme",J16)))</formula>
    </cfRule>
    <cfRule type="containsText" dxfId="6363" priority="9" stopIfTrue="1" operator="containsText" text="Première">
      <formula>NOT(ISERROR(SEARCH("Première",J16)))</formula>
    </cfRule>
    <cfRule type="containsText" dxfId="6362" priority="10" stopIfTrue="1" operator="containsText" text="Seconde">
      <formula>NOT(ISERROR(SEARCH("Seconde",J16)))</formula>
    </cfRule>
    <cfRule type="containsText" dxfId="6361" priority="11" stopIfTrue="1" operator="containsText" text="Terme">
      <formula>NOT(ISERROR(SEARCH("Terme",J16)))</formula>
    </cfRule>
  </conditionalFormatting>
  <conditionalFormatting sqref="AA7:AA16">
    <cfRule type="expression" dxfId="6360" priority="149" stopIfTrue="1">
      <formula>ISTEXT(AA7)</formula>
    </cfRule>
    <cfRule type="expression" dxfId="6359" priority="150">
      <formula>FIND("Agir",AV7)</formula>
    </cfRule>
    <cfRule type="expression" dxfId="6358" priority="151">
      <formula>FIND("Réagir",AV7)</formula>
    </cfRule>
  </conditionalFormatting>
  <conditionalFormatting sqref="AG7:AG14 AM7:AM14 AQ7:AQ14 AV7:AV14">
    <cfRule type="expression" dxfId="6357" priority="279">
      <formula>FIND("Agir",#REF!)</formula>
    </cfRule>
    <cfRule type="expression" dxfId="6356" priority="280">
      <formula>FIND("Réagir",#REF!)</formula>
    </cfRule>
  </conditionalFormatting>
  <conditionalFormatting sqref="AG7:AG15 AM15 AQ15 AV15">
    <cfRule type="expression" dxfId="6355" priority="214">
      <formula>FIND("Réagir",#REF!)</formula>
    </cfRule>
    <cfRule type="expression" dxfId="6354" priority="213">
      <formula>FIND("Agir",#REF!)</formula>
    </cfRule>
  </conditionalFormatting>
  <conditionalFormatting sqref="AG15:AG16 AM16 AQ16 AV16">
    <cfRule type="expression" dxfId="6353" priority="148">
      <formula>FIND("Réagir",#REF!)</formula>
    </cfRule>
    <cfRule type="expression" dxfId="6352" priority="147">
      <formula>FIND("Agir",#REF!)</formula>
    </cfRule>
  </conditionalFormatting>
  <conditionalFormatting sqref="AG16">
    <cfRule type="expression" dxfId="6351" priority="139">
      <formula>FIND("Réagir",#REF!)</formula>
    </cfRule>
    <cfRule type="expression" dxfId="6350" priority="138">
      <formula>FIND("Agir",#REF!)</formula>
    </cfRule>
    <cfRule type="expression" dxfId="6349" priority="137" stopIfTrue="1">
      <formula>ISTEXT(AG16)</formula>
    </cfRule>
  </conditionalFormatting>
  <conditionalFormatting sqref="AM7:AM14 AQ7:AQ14 AV7:AV14 AG7:AG14">
    <cfRule type="expression" dxfId="6348" priority="278" stopIfTrue="1">
      <formula>ISTEXT(AG7)</formula>
    </cfRule>
  </conditionalFormatting>
  <conditionalFormatting sqref="AM7:AM14 AQ7:AQ14 AV7:AV14">
    <cfRule type="expression" dxfId="6347" priority="311">
      <formula>FIND("Agir",#REF!)</formula>
    </cfRule>
    <cfRule type="expression" dxfId="6346" priority="312">
      <formula>FIND("Réagir",#REF!)</formula>
    </cfRule>
  </conditionalFormatting>
  <conditionalFormatting sqref="AM7:AM15 AQ7:AQ15 AV7:AV15">
    <cfRule type="expression" dxfId="6345" priority="225">
      <formula>FIND("Agir",#REF!)</formula>
    </cfRule>
    <cfRule type="expression" dxfId="6344" priority="226">
      <formula>FIND("Réagir",#REF!)</formula>
    </cfRule>
  </conditionalFormatting>
  <conditionalFormatting sqref="AM15 AQ15 AV15 AG7:AG15">
    <cfRule type="expression" dxfId="6343" priority="212" stopIfTrue="1">
      <formula>ISTEXT(AG7)</formula>
    </cfRule>
  </conditionalFormatting>
  <conditionalFormatting sqref="AM15:AM16 AQ15:AQ16 AV15:AV16">
    <cfRule type="expression" dxfId="6342" priority="159">
      <formula>FIND("Agir",#REF!)</formula>
    </cfRule>
    <cfRule type="expression" dxfId="6341" priority="160">
      <formula>FIND("Réagir",#REF!)</formula>
    </cfRule>
  </conditionalFormatting>
  <conditionalFormatting sqref="AM16 AQ16 AV16 AG15:AG16">
    <cfRule type="expression" dxfId="6340" priority="146" stopIfTrue="1">
      <formula>ISTEXT(AG15)</formula>
    </cfRule>
  </conditionalFormatting>
  <conditionalFormatting sqref="AM16 AQ16 AV16">
    <cfRule type="expression" dxfId="6339" priority="145">
      <formula>FIND("Réagir",#REF!)</formula>
    </cfRule>
    <cfRule type="expression" dxfId="6338" priority="144">
      <formula>FIND("Agir",#REF!)</formula>
    </cfRule>
  </conditionalFormatting>
  <conditionalFormatting sqref="AQ7:AQ14 AM7:AM14 AV7:AV14">
    <cfRule type="expression" dxfId="6337" priority="310" stopIfTrue="1">
      <formula>ISTEXT(AM7)</formula>
    </cfRule>
  </conditionalFormatting>
  <conditionalFormatting sqref="AQ7:AQ14">
    <cfRule type="expression" dxfId="6336" priority="306">
      <formula>FIND("Agir",AV7)</formula>
    </cfRule>
    <cfRule type="expression" dxfId="6335" priority="305" stopIfTrue="1">
      <formula>ISTEXT(AQ7)</formula>
    </cfRule>
    <cfRule type="expression" dxfId="6334" priority="307">
      <formula>FIND("Réagir",AV7)</formula>
    </cfRule>
  </conditionalFormatting>
  <conditionalFormatting sqref="AQ7:AQ15 AM7:AM15 AV7:AV15">
    <cfRule type="expression" dxfId="6333" priority="224" stopIfTrue="1">
      <formula>ISTEXT(AM7)</formula>
    </cfRule>
  </conditionalFormatting>
  <conditionalFormatting sqref="AQ8:AQ14">
    <cfRule type="expression" dxfId="6332" priority="286">
      <formula>FIND("Réagir",AV8)</formula>
    </cfRule>
    <cfRule type="expression" dxfId="6331" priority="285">
      <formula>FIND("Agir",AV8)</formula>
    </cfRule>
    <cfRule type="expression" dxfId="6330" priority="284" stopIfTrue="1">
      <formula>ISTEXT(AQ8)</formula>
    </cfRule>
  </conditionalFormatting>
  <conditionalFormatting sqref="AQ11">
    <cfRule type="expression" dxfId="6329" priority="126">
      <formula>FIND("Réagir",AV11)</formula>
    </cfRule>
    <cfRule type="expression" dxfId="6328" priority="124" stopIfTrue="1">
      <formula>ISTEXT(AQ11)</formula>
    </cfRule>
    <cfRule type="expression" dxfId="6327" priority="125">
      <formula>FIND("Agir",AV11)</formula>
    </cfRule>
  </conditionalFormatting>
  <conditionalFormatting sqref="AQ13:AQ14">
    <cfRule type="expression" dxfId="6326" priority="106">
      <formula>FIND("Réagir",AV13)</formula>
    </cfRule>
    <cfRule type="expression" dxfId="6325" priority="105">
      <formula>FIND("Agir",AV13)</formula>
    </cfRule>
    <cfRule type="expression" dxfId="6324" priority="104" stopIfTrue="1">
      <formula>ISTEXT(AQ13)</formula>
    </cfRule>
  </conditionalFormatting>
  <conditionalFormatting sqref="AQ15">
    <cfRule type="expression" dxfId="6323" priority="219">
      <formula>FIND("Agir",AV15)</formula>
    </cfRule>
    <cfRule type="expression" dxfId="6322" priority="220">
      <formula>FIND("Réagir",AV15)</formula>
    </cfRule>
    <cfRule type="expression" dxfId="6321" priority="222">
      <formula>FIND("Agir",AV15)</formula>
    </cfRule>
    <cfRule type="expression" dxfId="6320" priority="223">
      <formula>FIND("Réagir",AV15)</formula>
    </cfRule>
    <cfRule type="expression" dxfId="6319" priority="218" stopIfTrue="1">
      <formula>ISTEXT(AQ15)</formula>
    </cfRule>
    <cfRule type="expression" dxfId="6318" priority="221" stopIfTrue="1">
      <formula>ISTEXT(AQ15)</formula>
    </cfRule>
  </conditionalFormatting>
  <conditionalFormatting sqref="AQ15:AQ16 AM15:AM16 AV15:AV16">
    <cfRule type="expression" dxfId="6317" priority="158" stopIfTrue="1">
      <formula>ISTEXT(AM15)</formula>
    </cfRule>
  </conditionalFormatting>
  <conditionalFormatting sqref="AQ16">
    <cfRule type="expression" dxfId="6316" priority="153">
      <formula>FIND("Agir",AV16)</formula>
    </cfRule>
    <cfRule type="expression" dxfId="6315" priority="152" stopIfTrue="1">
      <formula>ISTEXT(AQ16)</formula>
    </cfRule>
    <cfRule type="expression" dxfId="6314" priority="157">
      <formula>FIND("Réagir",AV16)</formula>
    </cfRule>
    <cfRule type="expression" dxfId="6313" priority="154">
      <formula>FIND("Réagir",AV16)</formula>
    </cfRule>
    <cfRule type="expression" dxfId="6312" priority="155" stopIfTrue="1">
      <formula>ISTEXT(AQ16)</formula>
    </cfRule>
    <cfRule type="expression" dxfId="6311" priority="156">
      <formula>FIND("Agir",AV16)</formula>
    </cfRule>
  </conditionalFormatting>
  <conditionalFormatting sqref="AV16 AM16 AQ16">
    <cfRule type="expression" dxfId="6310" priority="143" stopIfTrue="1">
      <formula>ISTEXT(AM16)</formula>
    </cfRule>
  </conditionalFormatting>
  <conditionalFormatting sqref="AV7:AY16">
    <cfRule type="expression" dxfId="6309" priority="135">
      <formula>FIND("Agir",#REF!)</formula>
    </cfRule>
    <cfRule type="expression" dxfId="6308" priority="134" stopIfTrue="1">
      <formula>ISTEXT(AV7)</formula>
    </cfRule>
    <cfRule type="expression" dxfId="6307" priority="136">
      <formula>FIND("Réagir",#REF!)</formula>
    </cfRule>
  </conditionalFormatting>
  <conditionalFormatting sqref="AW4:AX4">
    <cfRule type="containsText" dxfId="6306" priority="90" stopIfTrue="1" operator="containsText" text="Seconde">
      <formula>NOT(ISERROR(SEARCH("Seconde",AW4)))</formula>
    </cfRule>
    <cfRule type="containsText" dxfId="6305" priority="91" stopIfTrue="1" operator="containsText" text="Terme">
      <formula>NOT(ISERROR(SEARCH("Terme",AW4)))</formula>
    </cfRule>
    <cfRule type="containsText" dxfId="6304" priority="89" stopIfTrue="1" operator="containsText" text="Première">
      <formula>NOT(ISERROR(SEARCH("Première",AW4)))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6" xr:uid="{00000000-0002-0000-06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6" xr:uid="{00000000-0002-0000-06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6" xr:uid="{00000000-0002-0000-0600-000002000000}">
      <formula1>$M$1:$P$1</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AY15"/>
  <sheetViews>
    <sheetView zoomScale="70" zoomScaleNormal="70" workbookViewId="0">
      <selection activeCell="B2" sqref="B2:G2"/>
    </sheetView>
  </sheetViews>
  <sheetFormatPr defaultColWidth="10.7109375" defaultRowHeight="11.45"/>
  <cols>
    <col min="1" max="1" width="1.42578125" style="205" customWidth="1"/>
    <col min="2" max="2" width="4.42578125" style="297"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142</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57" t="s">
        <v>62</v>
      </c>
      <c r="C6" s="758"/>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759"/>
      <c r="AK6" s="759"/>
      <c r="AL6" s="759"/>
      <c r="AM6" s="759"/>
      <c r="AN6" s="759"/>
      <c r="AO6" s="759"/>
      <c r="AP6" s="759"/>
      <c r="AQ6" s="759"/>
      <c r="AR6" s="759"/>
      <c r="AS6" s="759"/>
      <c r="AT6" s="759"/>
      <c r="AU6" s="759"/>
      <c r="AV6" s="759"/>
      <c r="AW6" s="759"/>
      <c r="AX6" s="759"/>
      <c r="AY6" s="760"/>
    </row>
    <row r="7" spans="1:51" s="233" customFormat="1" ht="114" customHeight="1">
      <c r="A7" s="226"/>
      <c r="B7" s="274" t="s">
        <v>143</v>
      </c>
      <c r="C7" s="169" t="s">
        <v>144</v>
      </c>
      <c r="D7" s="67"/>
      <c r="E7" s="58"/>
      <c r="F7" s="59"/>
      <c r="G7" s="59"/>
      <c r="H7" s="60"/>
      <c r="I7" s="60"/>
      <c r="J7" s="275" t="str">
        <f>S7</f>
        <v/>
      </c>
      <c r="K7" s="276">
        <f>E7*10+F7</f>
        <v>0</v>
      </c>
      <c r="L7" s="276" t="b">
        <f>OR(K7=31)</f>
        <v>0</v>
      </c>
      <c r="M7" s="276" t="b">
        <f>OR(K7=21,K7=32)</f>
        <v>0</v>
      </c>
      <c r="N7" s="276" t="b">
        <f>OR(K7=22,K7=33)</f>
        <v>0</v>
      </c>
      <c r="O7" s="276" t="b">
        <f>OR(K7=11,K7=12)</f>
        <v>0</v>
      </c>
      <c r="P7" s="276" t="b">
        <f>OR(K7=23,K7=34)</f>
        <v>0</v>
      </c>
      <c r="Q7" s="276" t="b">
        <f>OR(K7=13,K7=14,K7=24)</f>
        <v>0</v>
      </c>
      <c r="R7" s="276" t="b">
        <f>OR(K7=1,K7=2,K7=3,K7=4)</f>
        <v>0</v>
      </c>
      <c r="S7" s="277" t="str">
        <f t="shared" ref="S7:S15" si="0">IF(COUNTA(E7:F7)&lt;2,"",(IF(L7=TRUE,$L$5,IF(M7=TRUE,$M$5,IF(N7=TRUE,$N$5,IF(O7=TRUE,$O$5,IF(P7=TRUE,$P$5,IF(Q7=TRUE,$Q$5,IF(R7=TRUE,$R$5,0)))))))))</f>
        <v/>
      </c>
      <c r="T7" s="278" t="str">
        <f t="shared" ref="T7:T15" si="1">IF(COUNTA(E7:F7)&lt;2,"",(IF(L7=TRUE,6,IF(M7=TRUE,5,IF(N7=TRUE,4,IF(O7=TRUE,3,IF(P7=TRUE,2,IF(Q7=TRUE,1,IF(R7=TRUE,0,0)))))))))</f>
        <v/>
      </c>
      <c r="U7" s="279" t="e">
        <f t="shared" ref="U7:U15" si="2">T7*10+H7</f>
        <v>#VALUE!</v>
      </c>
      <c r="V7" s="276" t="e">
        <f>OR(U7=61,U7=62,U7=63)</f>
        <v>#VALUE!</v>
      </c>
      <c r="W7" s="276" t="e">
        <f>OR(U7=51,U7=52)</f>
        <v>#VALUE!</v>
      </c>
      <c r="X7" s="276" t="e">
        <f>OR(U7=31,U7=41,U7=42,U7=53)</f>
        <v>#VALUE!</v>
      </c>
      <c r="Y7" s="276" t="e">
        <f>OR(U7=21,U7=32)</f>
        <v>#VALUE!</v>
      </c>
      <c r="Z7" s="276" t="e">
        <f>AND(V7=FALSE,W7=FALSE,X7=FALSE,Y7=FALSE)</f>
        <v>#VALUE!</v>
      </c>
      <c r="AA7" s="156" t="str">
        <f>IF(COUNTA(E7:F7:H7)&lt;3,"",(IF(V7=TRUE,$V$5,IF(W7=TRUE,$W$5,IF(X7=TRUE,$X$5,IF(Y7=TRUE,$Y$5,"Non"))))))</f>
        <v/>
      </c>
      <c r="AB7" s="276" t="e">
        <f>OR(U7=61,U7=62,U7=51,U7=52)</f>
        <v>#VALUE!</v>
      </c>
      <c r="AC7" s="276" t="e">
        <f>OR(U7=41,U7=42)</f>
        <v>#VALUE!</v>
      </c>
      <c r="AD7" s="276" t="e">
        <f>OR(U7=31,U7=32,U7=63,U7=64,U7=53,U7=54,)</f>
        <v>#VALUE!</v>
      </c>
      <c r="AE7" s="276" t="e">
        <f>OR(U7=21,U7=22,)</f>
        <v>#VALUE!</v>
      </c>
      <c r="AF7" s="276" t="e">
        <f>OR(U7=11,U7=12,U7=13,U7=23,)</f>
        <v>#VALUE!</v>
      </c>
      <c r="AG7" s="156" t="str">
        <f>IF(COUNTA(E7:F7:H7)&lt;3,"",(IF(AB7=TRUE,$AB$5,IF(AC7=TRUE,$AC$5,IF(AD7=TRUE,$AD$5,IF(AE7=TRUE,$AE$5,IF(AF7=TRUE,$AF$5,"Aucune")))))))</f>
        <v/>
      </c>
      <c r="AH7" s="276" t="e">
        <f>OR(U7=62,U7=52,U7=42)</f>
        <v>#VALUE!</v>
      </c>
      <c r="AI7" s="276" t="e">
        <f>OR(U7=63,U7=53,U7=43,U7=64,U7=54)</f>
        <v>#VALUE!</v>
      </c>
      <c r="AJ7" s="276" t="e">
        <f>OR(U7=61,U7=51,U7=41)</f>
        <v>#VALUE!</v>
      </c>
      <c r="AK7" s="276" t="e">
        <f>OR(U7=44,U7=32,U7=33,U7=34)</f>
        <v>#VALUE!</v>
      </c>
      <c r="AL7" s="276" t="e">
        <f>OR(U7=22,U7=23,U7=24,U7=12,U7=13,U7=14)</f>
        <v>#VALUE!</v>
      </c>
      <c r="AM7" s="156" t="str">
        <f>IF(COUNTA(E7:F7:H7)&lt;3,"",(IF(AH7=TRUE,$AH$5,IF(AI7=TRUE,$AI$5,IF(AJ7=TRUE,$AJ$5,IF(AK7=TRUE,$AK$5,IF(AL7=TRUE,$AL$5,"Aucune")))))))</f>
        <v/>
      </c>
      <c r="AN7" s="276" t="e">
        <f>OR(U7=61,U7=62,U7=63,U7=51,U7=52,U7=53)</f>
        <v>#VALUE!</v>
      </c>
      <c r="AO7" s="276" t="e">
        <f>OR(U7=41,U7=42,U7=43,U7=31,U7=32,U7=33)</f>
        <v>#VALUE!</v>
      </c>
      <c r="AP7" s="276" t="e">
        <f>OR(U7=21,U7=22,U7=23,U7=11,U7=12,U7=13)</f>
        <v>#VALUE!</v>
      </c>
      <c r="AQ7" s="156" t="str">
        <f>IF(COUNTA(E7:F7:H7)&lt;3,"",(IF(AN7=TRUE,$AN$5,IF(AO7=TRUE,$AO$5,IF(AP7=TRUE,$AP$5,"Aucune action requise")))))</f>
        <v/>
      </c>
      <c r="AR7" s="276" t="e">
        <f>OR(U7=61,U7=51,U7=41,U7=31,U7=21)</f>
        <v>#VALUE!</v>
      </c>
      <c r="AS7" s="276" t="e">
        <f>OR(U7=62,U7=52,U7=42,U7=32,U7=22,U7=63,U7=53)</f>
        <v>#VALUE!</v>
      </c>
      <c r="AT7" s="276" t="e">
        <f>OR(U7=43,U7=33,U7=23,U7=34,U7=24)</f>
        <v>#VALUE!</v>
      </c>
      <c r="AU7" s="276" t="e">
        <f>OR(U7=64,U7=54,U7=44)</f>
        <v>#VALUE!</v>
      </c>
      <c r="AV7" s="156" t="str">
        <f>IF(COUNTA(E7:F7:H7)&lt;3,"",(IF(AR7=TRUE,$AR$5,IF(AS7=TRUE,$AS$5,IF(AT7=TRUE,$AT$5,IF(AU7=TRUE,$AU$5,"Aucun"))))))</f>
        <v/>
      </c>
      <c r="AW7" s="157"/>
      <c r="AX7" s="61"/>
      <c r="AY7" s="158"/>
    </row>
    <row r="8" spans="1:51" s="233" customFormat="1" ht="114" customHeight="1">
      <c r="A8" s="226"/>
      <c r="B8" s="261" t="s">
        <v>145</v>
      </c>
      <c r="C8" s="171" t="s">
        <v>146</v>
      </c>
      <c r="D8" s="68"/>
      <c r="E8" s="31"/>
      <c r="F8" s="32"/>
      <c r="G8" s="32"/>
      <c r="H8" s="33"/>
      <c r="I8" s="33"/>
      <c r="J8" s="236" t="str">
        <f t="shared" ref="J8:J14" si="3">S8</f>
        <v/>
      </c>
      <c r="K8" s="237">
        <f t="shared" ref="K8:K14" si="4">E8*10+F8</f>
        <v>0</v>
      </c>
      <c r="L8" s="237" t="b">
        <f t="shared" ref="L8:L14" si="5">OR(K8=31)</f>
        <v>0</v>
      </c>
      <c r="M8" s="237" t="b">
        <f t="shared" ref="M8:M14" si="6">OR(K8=21,K8=32)</f>
        <v>0</v>
      </c>
      <c r="N8" s="237" t="b">
        <f t="shared" ref="N8:N14" si="7">OR(K8=22,K8=33)</f>
        <v>0</v>
      </c>
      <c r="O8" s="237" t="b">
        <f t="shared" ref="O8:O14" si="8">OR(K8=11,K8=12)</f>
        <v>0</v>
      </c>
      <c r="P8" s="237" t="b">
        <f t="shared" ref="P8:P14" si="9">OR(K8=23,K8=34)</f>
        <v>0</v>
      </c>
      <c r="Q8" s="237" t="b">
        <f t="shared" ref="Q8:Q14" si="10">OR(K8=13,K8=14,K8=24)</f>
        <v>0</v>
      </c>
      <c r="R8" s="237" t="b">
        <f t="shared" ref="R8:R14" si="11">OR(K8=1,K8=2,K8=3,K8=4)</f>
        <v>0</v>
      </c>
      <c r="S8" s="238" t="str">
        <f t="shared" si="0"/>
        <v/>
      </c>
      <c r="T8" s="239" t="str">
        <f t="shared" si="1"/>
        <v/>
      </c>
      <c r="U8" s="240" t="e">
        <f t="shared" si="2"/>
        <v>#VALUE!</v>
      </c>
      <c r="V8" s="237" t="e">
        <f t="shared" ref="V8:V14" si="12">OR(U8=61,U8=62,U8=63)</f>
        <v>#VALUE!</v>
      </c>
      <c r="W8" s="237" t="e">
        <f t="shared" ref="W8:W14" si="13">OR(U8=51,U8=52)</f>
        <v>#VALUE!</v>
      </c>
      <c r="X8" s="237" t="e">
        <f t="shared" ref="X8:X14" si="14">OR(U8=31,U8=41,U8=42,U8=53)</f>
        <v>#VALUE!</v>
      </c>
      <c r="Y8" s="237" t="e">
        <f t="shared" ref="Y8:Y14" si="15">OR(U8=21,U8=32)</f>
        <v>#VALUE!</v>
      </c>
      <c r="Z8" s="237" t="e">
        <f t="shared" ref="Z8:Z14" si="16">AND(V8=FALSE,W8=FALSE,X8=FALSE,Y8=FALSE)</f>
        <v>#VALUE!</v>
      </c>
      <c r="AA8" s="121" t="str">
        <f>IF(COUNTA(E8:F8:H8)&lt;3,"",(IF(V8=TRUE,$V$5,IF(W8=TRUE,$W$5,IF(X8=TRUE,$X$5,IF(Y8=TRUE,$Y$5,"Non"))))))</f>
        <v/>
      </c>
      <c r="AB8" s="237" t="e">
        <f t="shared" ref="AB8:AB14" si="17">OR(U8=61,U8=62,U8=51,U8=52)</f>
        <v>#VALUE!</v>
      </c>
      <c r="AC8" s="237" t="e">
        <f t="shared" ref="AC8:AC14" si="18">OR(U8=41,U8=42)</f>
        <v>#VALUE!</v>
      </c>
      <c r="AD8" s="237" t="e">
        <f t="shared" ref="AD8:AD14" si="19">OR(U8=31,U8=32,U8=63,U8=64,U8=53,U8=54,)</f>
        <v>#VALUE!</v>
      </c>
      <c r="AE8" s="237" t="e">
        <f t="shared" ref="AE8:AE14" si="20">OR(U8=21,U8=22,)</f>
        <v>#VALUE!</v>
      </c>
      <c r="AF8" s="237" t="e">
        <f t="shared" ref="AF8:AF14" si="21">OR(U8=11,U8=12,U8=13,U8=23,)</f>
        <v>#VALUE!</v>
      </c>
      <c r="AG8" s="121" t="str">
        <f>IF(COUNTA(E8:F8:H8)&lt;3,"",(IF(AB8=TRUE,$AB$5,IF(AC8=TRUE,$AC$5,IF(AD8=TRUE,$AD$5,IF(AE8=TRUE,$AE$5,IF(AF8=TRUE,$AF$5,"Aucune")))))))</f>
        <v/>
      </c>
      <c r="AH8" s="237" t="e">
        <f t="shared" ref="AH8:AH14" si="22">OR(U8=62,U8=52,U8=42)</f>
        <v>#VALUE!</v>
      </c>
      <c r="AI8" s="237" t="e">
        <f t="shared" ref="AI8:AI14" si="23">OR(U8=63,U8=53,U8=43,U8=64,U8=54)</f>
        <v>#VALUE!</v>
      </c>
      <c r="AJ8" s="237" t="e">
        <f t="shared" ref="AJ8:AJ14" si="24">OR(U8=61,U8=51,U8=41)</f>
        <v>#VALUE!</v>
      </c>
      <c r="AK8" s="237" t="e">
        <f t="shared" ref="AK8:AK14" si="25">OR(U8=44,U8=32,U8=33,U8=34)</f>
        <v>#VALUE!</v>
      </c>
      <c r="AL8" s="237" t="e">
        <f t="shared" ref="AL8:AL14" si="26">OR(U8=22,U8=23,U8=24,U8=12,U8=13,U8=14)</f>
        <v>#VALUE!</v>
      </c>
      <c r="AM8" s="121" t="str">
        <f>IF(COUNTA(E8:F8:H8)&lt;3,"",(IF(AH8=TRUE,$AH$5,IF(AI8=TRUE,$AI$5,IF(AJ8=TRUE,$AJ$5,IF(AK8=TRUE,$AK$5,IF(AL8=TRUE,$AL$5,"Aucune")))))))</f>
        <v/>
      </c>
      <c r="AN8" s="237" t="e">
        <f t="shared" ref="AN8:AN14" si="27">OR(U8=61,U8=62,U8=63,U8=51,U8=52,U8=53)</f>
        <v>#VALUE!</v>
      </c>
      <c r="AO8" s="237" t="e">
        <f t="shared" ref="AO8:AO14" si="28">OR(U8=41,U8=42,U8=43,U8=31,U8=32,U8=33)</f>
        <v>#VALUE!</v>
      </c>
      <c r="AP8" s="237" t="e">
        <f t="shared" ref="AP8:AP14" si="29">OR(U8=21,U8=22,U8=23,U8=11,U8=12,U8=13)</f>
        <v>#VALUE!</v>
      </c>
      <c r="AQ8" s="121" t="str">
        <f>IF(COUNTA(E8:F8:H8)&lt;3,"",(IF(AN8=TRUE,$AN$5,IF(AO8=TRUE,$AO$5,IF(AP8=TRUE,$AP$5,"Aucune action requise")))))</f>
        <v/>
      </c>
      <c r="AR8" s="237" t="e">
        <f t="shared" ref="AR8:AR14" si="30">OR(U8=61,U8=51,U8=41,U8=31,U8=21)</f>
        <v>#VALUE!</v>
      </c>
      <c r="AS8" s="237" t="e">
        <f t="shared" ref="AS8:AS14" si="31">OR(U8=62,U8=52,U8=42,U8=32,U8=22,U8=63,U8=53)</f>
        <v>#VALUE!</v>
      </c>
      <c r="AT8" s="237" t="e">
        <f t="shared" ref="AT8:AT14" si="32">OR(U8=43,U8=33,U8=23,U8=34,U8=24)</f>
        <v>#VALUE!</v>
      </c>
      <c r="AU8" s="237" t="e">
        <f t="shared" ref="AU8:AU14" si="33">OR(U8=64,U8=54,U8=44)</f>
        <v>#VALUE!</v>
      </c>
      <c r="AV8" s="121" t="str">
        <f>IF(COUNTA(E8:F8:H8)&lt;3,"",(IF(AR8=TRUE,$AR$5,IF(AS8=TRUE,$AS$5,IF(AT8=TRUE,$AT$5,IF(AU8=TRUE,$AU$5,"Aucun"))))))</f>
        <v/>
      </c>
      <c r="AW8" s="122"/>
      <c r="AX8" s="34"/>
      <c r="AY8" s="123"/>
    </row>
    <row r="9" spans="1:51" s="233" customFormat="1" ht="114" customHeight="1">
      <c r="A9" s="226"/>
      <c r="B9" s="261" t="s">
        <v>147</v>
      </c>
      <c r="C9" s="171" t="s">
        <v>148</v>
      </c>
      <c r="D9" s="68"/>
      <c r="E9" s="31"/>
      <c r="F9" s="32"/>
      <c r="G9" s="32"/>
      <c r="H9" s="33"/>
      <c r="I9" s="33"/>
      <c r="J9" s="236" t="str">
        <f t="shared" si="3"/>
        <v/>
      </c>
      <c r="K9" s="237">
        <f t="shared" si="4"/>
        <v>0</v>
      </c>
      <c r="L9" s="237" t="b">
        <f t="shared" si="5"/>
        <v>0</v>
      </c>
      <c r="M9" s="237" t="b">
        <f t="shared" si="6"/>
        <v>0</v>
      </c>
      <c r="N9" s="237" t="b">
        <f t="shared" si="7"/>
        <v>0</v>
      </c>
      <c r="O9" s="237" t="b">
        <f t="shared" si="8"/>
        <v>0</v>
      </c>
      <c r="P9" s="237" t="b">
        <f t="shared" si="9"/>
        <v>0</v>
      </c>
      <c r="Q9" s="237" t="b">
        <f t="shared" si="10"/>
        <v>0</v>
      </c>
      <c r="R9" s="237" t="b">
        <f t="shared" si="11"/>
        <v>0</v>
      </c>
      <c r="S9" s="238" t="str">
        <f t="shared" si="0"/>
        <v/>
      </c>
      <c r="T9" s="239" t="str">
        <f t="shared" si="1"/>
        <v/>
      </c>
      <c r="U9" s="240" t="e">
        <f t="shared" si="2"/>
        <v>#VALUE!</v>
      </c>
      <c r="V9" s="237" t="e">
        <f t="shared" si="12"/>
        <v>#VALUE!</v>
      </c>
      <c r="W9" s="237" t="e">
        <f t="shared" si="13"/>
        <v>#VALUE!</v>
      </c>
      <c r="X9" s="237" t="e">
        <f t="shared" si="14"/>
        <v>#VALUE!</v>
      </c>
      <c r="Y9" s="237" t="e">
        <f t="shared" si="15"/>
        <v>#VALUE!</v>
      </c>
      <c r="Z9" s="237" t="e">
        <f t="shared" si="16"/>
        <v>#VALUE!</v>
      </c>
      <c r="AA9" s="121" t="str">
        <f>IF(COUNTA(E9:F9:H9)&lt;3,"",(IF(V9=TRUE,$V$5,IF(W9=TRUE,$W$5,IF(X9=TRUE,$X$5,IF(Y9=TRUE,$Y$5,"Non"))))))</f>
        <v/>
      </c>
      <c r="AB9" s="237" t="e">
        <f t="shared" si="17"/>
        <v>#VALUE!</v>
      </c>
      <c r="AC9" s="237" t="e">
        <f t="shared" si="18"/>
        <v>#VALUE!</v>
      </c>
      <c r="AD9" s="237" t="e">
        <f t="shared" si="19"/>
        <v>#VALUE!</v>
      </c>
      <c r="AE9" s="237" t="e">
        <f t="shared" si="20"/>
        <v>#VALUE!</v>
      </c>
      <c r="AF9" s="237" t="e">
        <f t="shared" si="21"/>
        <v>#VALUE!</v>
      </c>
      <c r="AG9" s="121" t="str">
        <f>IF(COUNTA(E9:F9:H9)&lt;3,"",(IF(AB9=TRUE,$AB$5,IF(AC9=TRUE,$AC$5,IF(AD9=TRUE,$AD$5,IF(AE9=TRUE,$AE$5,IF(AF9=TRUE,$AF$5,"Aucune")))))))</f>
        <v/>
      </c>
      <c r="AH9" s="237" t="e">
        <f t="shared" si="22"/>
        <v>#VALUE!</v>
      </c>
      <c r="AI9" s="237" t="e">
        <f t="shared" si="23"/>
        <v>#VALUE!</v>
      </c>
      <c r="AJ9" s="237" t="e">
        <f t="shared" si="24"/>
        <v>#VALUE!</v>
      </c>
      <c r="AK9" s="237" t="e">
        <f t="shared" si="25"/>
        <v>#VALUE!</v>
      </c>
      <c r="AL9" s="237" t="e">
        <f t="shared" si="26"/>
        <v>#VALUE!</v>
      </c>
      <c r="AM9" s="121" t="str">
        <f>IF(COUNTA(E9:F9:H9)&lt;3,"",(IF(AH9=TRUE,$AH$5,IF(AI9=TRUE,$AI$5,IF(AJ9=TRUE,$AJ$5,IF(AK9=TRUE,$AK$5,IF(AL9=TRUE,$AL$5,"Aucune")))))))</f>
        <v/>
      </c>
      <c r="AN9" s="237" t="e">
        <f t="shared" si="27"/>
        <v>#VALUE!</v>
      </c>
      <c r="AO9" s="237" t="e">
        <f t="shared" si="28"/>
        <v>#VALUE!</v>
      </c>
      <c r="AP9" s="237" t="e">
        <f t="shared" si="29"/>
        <v>#VALUE!</v>
      </c>
      <c r="AQ9" s="121" t="str">
        <f>IF(COUNTA(E9:F9:H9)&lt;3,"",(IF(AN9=TRUE,$AN$5,IF(AO9=TRUE,$AO$5,IF(AP9=TRUE,$AP$5,"Aucune action requise")))))</f>
        <v/>
      </c>
      <c r="AR9" s="237" t="e">
        <f t="shared" si="30"/>
        <v>#VALUE!</v>
      </c>
      <c r="AS9" s="237" t="e">
        <f t="shared" si="31"/>
        <v>#VALUE!</v>
      </c>
      <c r="AT9" s="237" t="e">
        <f t="shared" si="32"/>
        <v>#VALUE!</v>
      </c>
      <c r="AU9" s="237" t="e">
        <f t="shared" si="33"/>
        <v>#VALUE!</v>
      </c>
      <c r="AV9" s="121" t="str">
        <f>IF(COUNTA(E9:F9:H9)&lt;3,"",(IF(AR9=TRUE,$AR$5,IF(AS9=TRUE,$AS$5,IF(AT9=TRUE,$AT$5,IF(AU9=TRUE,$AU$5,"Aucun"))))))</f>
        <v/>
      </c>
      <c r="AW9" s="122"/>
      <c r="AX9" s="34"/>
      <c r="AY9" s="123"/>
    </row>
    <row r="10" spans="1:51" s="233" customFormat="1" ht="114" customHeight="1">
      <c r="A10" s="226"/>
      <c r="B10" s="261" t="s">
        <v>149</v>
      </c>
      <c r="C10" s="171" t="s">
        <v>150</v>
      </c>
      <c r="D10" s="68"/>
      <c r="E10" s="31"/>
      <c r="F10" s="32"/>
      <c r="G10" s="32"/>
      <c r="H10" s="33"/>
      <c r="I10" s="33"/>
      <c r="J10" s="236" t="str">
        <f t="shared" si="3"/>
        <v/>
      </c>
      <c r="K10" s="237">
        <f t="shared" si="4"/>
        <v>0</v>
      </c>
      <c r="L10" s="237" t="b">
        <f t="shared" si="5"/>
        <v>0</v>
      </c>
      <c r="M10" s="237" t="b">
        <f t="shared" si="6"/>
        <v>0</v>
      </c>
      <c r="N10" s="237" t="b">
        <f t="shared" si="7"/>
        <v>0</v>
      </c>
      <c r="O10" s="237" t="b">
        <f t="shared" si="8"/>
        <v>0</v>
      </c>
      <c r="P10" s="237" t="b">
        <f t="shared" si="9"/>
        <v>0</v>
      </c>
      <c r="Q10" s="237" t="b">
        <f t="shared" si="10"/>
        <v>0</v>
      </c>
      <c r="R10" s="237" t="b">
        <f t="shared" si="11"/>
        <v>0</v>
      </c>
      <c r="S10" s="238" t="str">
        <f t="shared" si="0"/>
        <v/>
      </c>
      <c r="T10" s="239" t="str">
        <f t="shared" si="1"/>
        <v/>
      </c>
      <c r="U10" s="240" t="e">
        <f t="shared" si="2"/>
        <v>#VALUE!</v>
      </c>
      <c r="V10" s="237" t="e">
        <f t="shared" si="12"/>
        <v>#VALUE!</v>
      </c>
      <c r="W10" s="237" t="e">
        <f t="shared" si="13"/>
        <v>#VALUE!</v>
      </c>
      <c r="X10" s="237" t="e">
        <f t="shared" si="14"/>
        <v>#VALUE!</v>
      </c>
      <c r="Y10" s="237" t="e">
        <f t="shared" si="15"/>
        <v>#VALUE!</v>
      </c>
      <c r="Z10" s="237" t="e">
        <f t="shared" si="16"/>
        <v>#VALUE!</v>
      </c>
      <c r="AA10" s="121" t="str">
        <f>IF(COUNTA(E10:F10:H10)&lt;3,"",(IF(V10=TRUE,$V$5,IF(W10=TRUE,$W$5,IF(X10=TRUE,$X$5,IF(Y10=TRUE,$Y$5,"Non"))))))</f>
        <v/>
      </c>
      <c r="AB10" s="237" t="e">
        <f t="shared" si="17"/>
        <v>#VALUE!</v>
      </c>
      <c r="AC10" s="237" t="e">
        <f t="shared" si="18"/>
        <v>#VALUE!</v>
      </c>
      <c r="AD10" s="237" t="e">
        <f t="shared" si="19"/>
        <v>#VALUE!</v>
      </c>
      <c r="AE10" s="237" t="e">
        <f t="shared" si="20"/>
        <v>#VALUE!</v>
      </c>
      <c r="AF10" s="237" t="e">
        <f t="shared" si="21"/>
        <v>#VALUE!</v>
      </c>
      <c r="AG10" s="121" t="str">
        <f>IF(COUNTA(E10:F10:H10)&lt;3,"",(IF(AB10=TRUE,$AB$5,IF(AC10=TRUE,$AC$5,IF(AD10=TRUE,$AD$5,IF(AE10=TRUE,$AE$5,IF(AF10=TRUE,$AF$5,"Aucune")))))))</f>
        <v/>
      </c>
      <c r="AH10" s="237" t="e">
        <f t="shared" si="22"/>
        <v>#VALUE!</v>
      </c>
      <c r="AI10" s="237" t="e">
        <f t="shared" si="23"/>
        <v>#VALUE!</v>
      </c>
      <c r="AJ10" s="237" t="e">
        <f t="shared" si="24"/>
        <v>#VALUE!</v>
      </c>
      <c r="AK10" s="237" t="e">
        <f t="shared" si="25"/>
        <v>#VALUE!</v>
      </c>
      <c r="AL10" s="237" t="e">
        <f t="shared" si="26"/>
        <v>#VALUE!</v>
      </c>
      <c r="AM10" s="121" t="str">
        <f>IF(COUNTA(E10:F10:H10)&lt;3,"",(IF(AH10=TRUE,$AH$5,IF(AI10=TRUE,$AI$5,IF(AJ10=TRUE,$AJ$5,IF(AK10=TRUE,$AK$5,IF(AL10=TRUE,$AL$5,"Aucune")))))))</f>
        <v/>
      </c>
      <c r="AN10" s="237" t="e">
        <f t="shared" si="27"/>
        <v>#VALUE!</v>
      </c>
      <c r="AO10" s="237" t="e">
        <f t="shared" si="28"/>
        <v>#VALUE!</v>
      </c>
      <c r="AP10" s="237" t="e">
        <f t="shared" si="29"/>
        <v>#VALUE!</v>
      </c>
      <c r="AQ10" s="121" t="str">
        <f>IF(COUNTA(E10:F10:H10)&lt;3,"",(IF(AN10=TRUE,$AN$5,IF(AO10=TRUE,$AO$5,IF(AP10=TRUE,$AP$5,"Aucune action requise")))))</f>
        <v/>
      </c>
      <c r="AR10" s="237" t="e">
        <f t="shared" si="30"/>
        <v>#VALUE!</v>
      </c>
      <c r="AS10" s="237" t="e">
        <f t="shared" si="31"/>
        <v>#VALUE!</v>
      </c>
      <c r="AT10" s="237" t="e">
        <f t="shared" si="32"/>
        <v>#VALUE!</v>
      </c>
      <c r="AU10" s="237" t="e">
        <f t="shared" si="33"/>
        <v>#VALUE!</v>
      </c>
      <c r="AV10" s="121" t="str">
        <f>IF(COUNTA(E10:F10:H10)&lt;3,"",(IF(AR10=TRUE,$AR$5,IF(AS10=TRUE,$AS$5,IF(AT10=TRUE,$AT$5,IF(AU10=TRUE,$AU$5,"Aucun"))))))</f>
        <v/>
      </c>
      <c r="AW10" s="122"/>
      <c r="AX10" s="34"/>
      <c r="AY10" s="123"/>
    </row>
    <row r="11" spans="1:51" s="233" customFormat="1" ht="114" customHeight="1">
      <c r="A11" s="226"/>
      <c r="B11" s="261" t="s">
        <v>151</v>
      </c>
      <c r="C11" s="171" t="s">
        <v>152</v>
      </c>
      <c r="D11" s="68"/>
      <c r="E11" s="31"/>
      <c r="F11" s="32"/>
      <c r="G11" s="32"/>
      <c r="H11" s="33"/>
      <c r="I11" s="33"/>
      <c r="J11" s="236" t="str">
        <f t="shared" ref="J11" si="34">S11</f>
        <v/>
      </c>
      <c r="K11" s="237">
        <f t="shared" ref="K11" si="35">E11*10+F11</f>
        <v>0</v>
      </c>
      <c r="L11" s="237" t="b">
        <f t="shared" ref="L11" si="36">OR(K11=31)</f>
        <v>0</v>
      </c>
      <c r="M11" s="237" t="b">
        <f t="shared" ref="M11" si="37">OR(K11=21,K11=32)</f>
        <v>0</v>
      </c>
      <c r="N11" s="237" t="b">
        <f t="shared" ref="N11" si="38">OR(K11=22,K11=33)</f>
        <v>0</v>
      </c>
      <c r="O11" s="237" t="b">
        <f t="shared" ref="O11" si="39">OR(K11=11,K11=12)</f>
        <v>0</v>
      </c>
      <c r="P11" s="237" t="b">
        <f t="shared" ref="P11" si="40">OR(K11=23,K11=34)</f>
        <v>0</v>
      </c>
      <c r="Q11" s="237" t="b">
        <f t="shared" ref="Q11" si="41">OR(K11=13,K11=14,K11=24)</f>
        <v>0</v>
      </c>
      <c r="R11" s="237" t="b">
        <f t="shared" ref="R11" si="42">OR(K11=1,K11=2,K11=3,K11=4)</f>
        <v>0</v>
      </c>
      <c r="S11" s="238" t="str">
        <f t="shared" si="0"/>
        <v/>
      </c>
      <c r="T11" s="239" t="str">
        <f t="shared" si="1"/>
        <v/>
      </c>
      <c r="U11" s="240" t="e">
        <f t="shared" si="2"/>
        <v>#VALUE!</v>
      </c>
      <c r="V11" s="237" t="e">
        <f t="shared" ref="V11" si="43">OR(U11=61,U11=62,U11=63)</f>
        <v>#VALUE!</v>
      </c>
      <c r="W11" s="237" t="e">
        <f t="shared" ref="W11" si="44">OR(U11=51,U11=52)</f>
        <v>#VALUE!</v>
      </c>
      <c r="X11" s="237" t="e">
        <f t="shared" ref="X11" si="45">OR(U11=31,U11=41,U11=42,U11=53)</f>
        <v>#VALUE!</v>
      </c>
      <c r="Y11" s="237" t="e">
        <f t="shared" ref="Y11" si="46">OR(U11=21,U11=32)</f>
        <v>#VALUE!</v>
      </c>
      <c r="Z11" s="237" t="e">
        <f t="shared" ref="Z11" si="47">AND(V11=FALSE,W11=FALSE,X11=FALSE,Y11=FALSE)</f>
        <v>#VALUE!</v>
      </c>
      <c r="AA11" s="121" t="str">
        <f>IF(COUNTA(E11:F11:H11)&lt;3,"",(IF(V11=TRUE,$V$5,IF(W11=TRUE,$W$5,IF(X11=TRUE,$X$5,IF(Y11=TRUE,$Y$5,"Non"))))))</f>
        <v/>
      </c>
      <c r="AB11" s="237" t="e">
        <f t="shared" ref="AB11" si="48">OR(U11=61,U11=62,U11=51,U11=52)</f>
        <v>#VALUE!</v>
      </c>
      <c r="AC11" s="237" t="e">
        <f t="shared" ref="AC11" si="49">OR(U11=41,U11=42)</f>
        <v>#VALUE!</v>
      </c>
      <c r="AD11" s="237" t="e">
        <f t="shared" ref="AD11" si="50">OR(U11=31,U11=32,U11=63,U11=64,U11=53,U11=54,)</f>
        <v>#VALUE!</v>
      </c>
      <c r="AE11" s="237" t="e">
        <f t="shared" ref="AE11" si="51">OR(U11=21,U11=22,)</f>
        <v>#VALUE!</v>
      </c>
      <c r="AF11" s="237" t="e">
        <f t="shared" ref="AF11" si="52">OR(U11=11,U11=12,U11=13,U11=23,)</f>
        <v>#VALUE!</v>
      </c>
      <c r="AG11" s="121" t="str">
        <f>IF(COUNTA(E11:F11:H11)&lt;3,"",(IF(AB11=TRUE,$AB$5,IF(AC11=TRUE,$AC$5,IF(AD11=TRUE,$AD$5,IF(AE11=TRUE,$AE$5,IF(AF11=TRUE,$AF$5,"Aucune")))))))</f>
        <v/>
      </c>
      <c r="AH11" s="237" t="e">
        <f t="shared" ref="AH11" si="53">OR(U11=62,U11=52,U11=42)</f>
        <v>#VALUE!</v>
      </c>
      <c r="AI11" s="237" t="e">
        <f t="shared" ref="AI11" si="54">OR(U11=63,U11=53,U11=43,U11=64,U11=54)</f>
        <v>#VALUE!</v>
      </c>
      <c r="AJ11" s="237" t="e">
        <f t="shared" ref="AJ11" si="55">OR(U11=61,U11=51,U11=41)</f>
        <v>#VALUE!</v>
      </c>
      <c r="AK11" s="237" t="e">
        <f t="shared" ref="AK11" si="56">OR(U11=44,U11=32,U11=33,U11=34)</f>
        <v>#VALUE!</v>
      </c>
      <c r="AL11" s="237" t="e">
        <f t="shared" ref="AL11" si="57">OR(U11=22,U11=23,U11=24,U11=12,U11=13,U11=14)</f>
        <v>#VALUE!</v>
      </c>
      <c r="AM11" s="121" t="str">
        <f>IF(COUNTA(E11:F11:H11)&lt;3,"",(IF(AH11=TRUE,$AH$5,IF(AI11=TRUE,$AI$5,IF(AJ11=TRUE,$AJ$5,IF(AK11=TRUE,$AK$5,IF(AL11=TRUE,$AL$5,"Aucune")))))))</f>
        <v/>
      </c>
      <c r="AN11" s="237" t="e">
        <f t="shared" ref="AN11" si="58">OR(U11=61,U11=62,U11=63,U11=51,U11=52,U11=53)</f>
        <v>#VALUE!</v>
      </c>
      <c r="AO11" s="237" t="e">
        <f t="shared" ref="AO11" si="59">OR(U11=41,U11=42,U11=43,U11=31,U11=32,U11=33)</f>
        <v>#VALUE!</v>
      </c>
      <c r="AP11" s="237" t="e">
        <f t="shared" ref="AP11" si="60">OR(U11=21,U11=22,U11=23,U11=11,U11=12,U11=13)</f>
        <v>#VALUE!</v>
      </c>
      <c r="AQ11" s="121" t="str">
        <f>IF(COUNTA(E11:F11:H11)&lt;3,"",(IF(AN11=TRUE,$AN$5,IF(AO11=TRUE,$AO$5,IF(AP11=TRUE,$AP$5,"Aucune action requise")))))</f>
        <v/>
      </c>
      <c r="AR11" s="237" t="e">
        <f t="shared" ref="AR11" si="61">OR(U11=61,U11=51,U11=41,U11=31,U11=21)</f>
        <v>#VALUE!</v>
      </c>
      <c r="AS11" s="237" t="e">
        <f t="shared" ref="AS11" si="62">OR(U11=62,U11=52,U11=42,U11=32,U11=22,U11=63,U11=53)</f>
        <v>#VALUE!</v>
      </c>
      <c r="AT11" s="237" t="e">
        <f t="shared" ref="AT11" si="63">OR(U11=43,U11=33,U11=23,U11=34,U11=24)</f>
        <v>#VALUE!</v>
      </c>
      <c r="AU11" s="237" t="e">
        <f t="shared" ref="AU11" si="64">OR(U11=64,U11=54,U11=44)</f>
        <v>#VALUE!</v>
      </c>
      <c r="AV11" s="121" t="str">
        <f>IF(COUNTA(E11:F11:H11)&lt;3,"",(IF(AR11=TRUE,$AR$5,IF(AS11=TRUE,$AS$5,IF(AT11=TRUE,$AT$5,IF(AU11=TRUE,$AU$5,"Aucun"))))))</f>
        <v/>
      </c>
      <c r="AW11" s="122"/>
      <c r="AX11" s="34"/>
      <c r="AY11" s="123"/>
    </row>
    <row r="12" spans="1:51" s="233" customFormat="1" ht="114" customHeight="1" thickBot="1">
      <c r="A12" s="226"/>
      <c r="B12" s="489" t="s">
        <v>153</v>
      </c>
      <c r="C12" s="490" t="s">
        <v>154</v>
      </c>
      <c r="D12" s="491"/>
      <c r="E12" s="458"/>
      <c r="F12" s="459"/>
      <c r="G12" s="459"/>
      <c r="H12" s="460"/>
      <c r="I12" s="460"/>
      <c r="J12" s="461" t="str">
        <f t="shared" si="3"/>
        <v/>
      </c>
      <c r="K12" s="462">
        <f t="shared" si="4"/>
        <v>0</v>
      </c>
      <c r="L12" s="462" t="b">
        <f t="shared" si="5"/>
        <v>0</v>
      </c>
      <c r="M12" s="462" t="b">
        <f t="shared" si="6"/>
        <v>0</v>
      </c>
      <c r="N12" s="462" t="b">
        <f t="shared" si="7"/>
        <v>0</v>
      </c>
      <c r="O12" s="462" t="b">
        <f t="shared" si="8"/>
        <v>0</v>
      </c>
      <c r="P12" s="462" t="b">
        <f t="shared" si="9"/>
        <v>0</v>
      </c>
      <c r="Q12" s="462" t="b">
        <f t="shared" si="10"/>
        <v>0</v>
      </c>
      <c r="R12" s="462" t="b">
        <f t="shared" si="11"/>
        <v>0</v>
      </c>
      <c r="S12" s="463" t="str">
        <f t="shared" si="0"/>
        <v/>
      </c>
      <c r="T12" s="464" t="str">
        <f t="shared" si="1"/>
        <v/>
      </c>
      <c r="U12" s="465" t="e">
        <f t="shared" si="2"/>
        <v>#VALUE!</v>
      </c>
      <c r="V12" s="462" t="e">
        <f t="shared" si="12"/>
        <v>#VALUE!</v>
      </c>
      <c r="W12" s="462" t="e">
        <f t="shared" si="13"/>
        <v>#VALUE!</v>
      </c>
      <c r="X12" s="462" t="e">
        <f t="shared" si="14"/>
        <v>#VALUE!</v>
      </c>
      <c r="Y12" s="462" t="e">
        <f t="shared" si="15"/>
        <v>#VALUE!</v>
      </c>
      <c r="Z12" s="462" t="e">
        <f t="shared" si="16"/>
        <v>#VALUE!</v>
      </c>
      <c r="AA12" s="466" t="str">
        <f>IF(COUNTA(E12:F12:H12)&lt;3,"",(IF(V12=TRUE,$V$5,IF(W12=TRUE,$W$5,IF(X12=TRUE,$X$5,IF(Y12=TRUE,$Y$5,"Non"))))))</f>
        <v/>
      </c>
      <c r="AB12" s="462" t="e">
        <f t="shared" si="17"/>
        <v>#VALUE!</v>
      </c>
      <c r="AC12" s="462" t="e">
        <f t="shared" si="18"/>
        <v>#VALUE!</v>
      </c>
      <c r="AD12" s="462" t="e">
        <f t="shared" si="19"/>
        <v>#VALUE!</v>
      </c>
      <c r="AE12" s="462" t="e">
        <f t="shared" si="20"/>
        <v>#VALUE!</v>
      </c>
      <c r="AF12" s="462" t="e">
        <f t="shared" si="21"/>
        <v>#VALUE!</v>
      </c>
      <c r="AG12" s="466" t="str">
        <f>IF(COUNTA(E12:F12:H12)&lt;3,"",(IF(AB12=TRUE,$AB$5,IF(AC12=TRUE,$AC$5,IF(AD12=TRUE,$AD$5,IF(AE12=TRUE,$AE$5,IF(AF12=TRUE,$AF$5,"Aucune")))))))</f>
        <v/>
      </c>
      <c r="AH12" s="462" t="e">
        <f t="shared" si="22"/>
        <v>#VALUE!</v>
      </c>
      <c r="AI12" s="462" t="e">
        <f t="shared" si="23"/>
        <v>#VALUE!</v>
      </c>
      <c r="AJ12" s="462" t="e">
        <f t="shared" si="24"/>
        <v>#VALUE!</v>
      </c>
      <c r="AK12" s="462" t="e">
        <f t="shared" si="25"/>
        <v>#VALUE!</v>
      </c>
      <c r="AL12" s="462" t="e">
        <f t="shared" si="26"/>
        <v>#VALUE!</v>
      </c>
      <c r="AM12" s="466" t="str">
        <f>IF(COUNTA(E12:F12:H12)&lt;3,"",(IF(AH12=TRUE,$AH$5,IF(AI12=TRUE,$AI$5,IF(AJ12=TRUE,$AJ$5,IF(AK12=TRUE,$AK$5,IF(AL12=TRUE,$AL$5,"Aucune")))))))</f>
        <v/>
      </c>
      <c r="AN12" s="462" t="e">
        <f t="shared" si="27"/>
        <v>#VALUE!</v>
      </c>
      <c r="AO12" s="462" t="e">
        <f t="shared" si="28"/>
        <v>#VALUE!</v>
      </c>
      <c r="AP12" s="462" t="e">
        <f t="shared" si="29"/>
        <v>#VALUE!</v>
      </c>
      <c r="AQ12" s="466" t="str">
        <f>IF(COUNTA(E12:F12:H12)&lt;3,"",(IF(AN12=TRUE,$AN$5,IF(AO12=TRUE,$AO$5,IF(AP12=TRUE,$AP$5,"Aucune action requise")))))</f>
        <v/>
      </c>
      <c r="AR12" s="462" t="e">
        <f t="shared" si="30"/>
        <v>#VALUE!</v>
      </c>
      <c r="AS12" s="462" t="e">
        <f t="shared" si="31"/>
        <v>#VALUE!</v>
      </c>
      <c r="AT12" s="462" t="e">
        <f t="shared" si="32"/>
        <v>#VALUE!</v>
      </c>
      <c r="AU12" s="462" t="e">
        <f t="shared" si="33"/>
        <v>#VALUE!</v>
      </c>
      <c r="AV12" s="466" t="str">
        <f>IF(COUNTA(E12:F12:H12)&lt;3,"",(IF(AR12=TRUE,$AR$5,IF(AS12=TRUE,$AS$5,IF(AT12=TRUE,$AT$5,IF(AU12=TRUE,$AU$5,"Aucun"))))))</f>
        <v/>
      </c>
      <c r="AW12" s="467"/>
      <c r="AX12" s="468"/>
      <c r="AY12" s="142"/>
    </row>
    <row r="13" spans="1:51" s="233" customFormat="1" ht="114" customHeight="1">
      <c r="A13" s="226"/>
      <c r="B13" s="274" t="s">
        <v>155</v>
      </c>
      <c r="C13" s="169" t="s">
        <v>156</v>
      </c>
      <c r="D13" s="67"/>
      <c r="E13" s="58"/>
      <c r="F13" s="59"/>
      <c r="G13" s="59"/>
      <c r="H13" s="60"/>
      <c r="I13" s="60"/>
      <c r="J13" s="275" t="str">
        <f t="shared" ref="J13" si="65">S13</f>
        <v/>
      </c>
      <c r="K13" s="276">
        <f t="shared" ref="K13" si="66">E13*10+F13</f>
        <v>0</v>
      </c>
      <c r="L13" s="276" t="b">
        <f t="shared" ref="L13" si="67">OR(K13=31)</f>
        <v>0</v>
      </c>
      <c r="M13" s="276" t="b">
        <f t="shared" ref="M13" si="68">OR(K13=21,K13=32)</f>
        <v>0</v>
      </c>
      <c r="N13" s="276" t="b">
        <f t="shared" ref="N13" si="69">OR(K13=22,K13=33)</f>
        <v>0</v>
      </c>
      <c r="O13" s="276" t="b">
        <f t="shared" ref="O13" si="70">OR(K13=11,K13=12)</f>
        <v>0</v>
      </c>
      <c r="P13" s="276" t="b">
        <f t="shared" ref="P13" si="71">OR(K13=23,K13=34)</f>
        <v>0</v>
      </c>
      <c r="Q13" s="276" t="b">
        <f t="shared" ref="Q13" si="72">OR(K13=13,K13=14,K13=24)</f>
        <v>0</v>
      </c>
      <c r="R13" s="276" t="b">
        <f t="shared" ref="R13" si="73">OR(K13=1,K13=2,K13=3,K13=4)</f>
        <v>0</v>
      </c>
      <c r="S13" s="277" t="str">
        <f t="shared" si="0"/>
        <v/>
      </c>
      <c r="T13" s="278" t="str">
        <f t="shared" si="1"/>
        <v/>
      </c>
      <c r="U13" s="279" t="e">
        <f t="shared" si="2"/>
        <v>#VALUE!</v>
      </c>
      <c r="V13" s="276" t="e">
        <f t="shared" ref="V13" si="74">OR(U13=61,U13=62,U13=63)</f>
        <v>#VALUE!</v>
      </c>
      <c r="W13" s="276" t="e">
        <f t="shared" ref="W13" si="75">OR(U13=51,U13=52)</f>
        <v>#VALUE!</v>
      </c>
      <c r="X13" s="276" t="e">
        <f t="shared" ref="X13" si="76">OR(U13=31,U13=41,U13=42,U13=53)</f>
        <v>#VALUE!</v>
      </c>
      <c r="Y13" s="276" t="e">
        <f t="shared" ref="Y13" si="77">OR(U13=21,U13=32)</f>
        <v>#VALUE!</v>
      </c>
      <c r="Z13" s="276" t="e">
        <f t="shared" ref="Z13" si="78">AND(V13=FALSE,W13=FALSE,X13=FALSE,Y13=FALSE)</f>
        <v>#VALUE!</v>
      </c>
      <c r="AA13" s="156" t="str">
        <f>IF(COUNTA(E13:F13:H13)&lt;3,"",(IF(V13=TRUE,$V$5,IF(W13=TRUE,$W$5,IF(X13=TRUE,$X$5,IF(Y13=TRUE,$Y$5,"Non"))))))</f>
        <v/>
      </c>
      <c r="AB13" s="276" t="e">
        <f t="shared" ref="AB13" si="79">OR(U13=61,U13=62,U13=51,U13=52)</f>
        <v>#VALUE!</v>
      </c>
      <c r="AC13" s="276" t="e">
        <f t="shared" ref="AC13" si="80">OR(U13=41,U13=42)</f>
        <v>#VALUE!</v>
      </c>
      <c r="AD13" s="276" t="e">
        <f t="shared" ref="AD13" si="81">OR(U13=31,U13=32,U13=63,U13=64,U13=53,U13=54,)</f>
        <v>#VALUE!</v>
      </c>
      <c r="AE13" s="276" t="e">
        <f t="shared" ref="AE13" si="82">OR(U13=21,U13=22,)</f>
        <v>#VALUE!</v>
      </c>
      <c r="AF13" s="276" t="e">
        <f t="shared" ref="AF13" si="83">OR(U13=11,U13=12,U13=13,U13=23,)</f>
        <v>#VALUE!</v>
      </c>
      <c r="AG13" s="156" t="str">
        <f>IF(COUNTA(E13:F13:H13)&lt;3,"",(IF(AB13=TRUE,$AB$5,IF(AC13=TRUE,$AC$5,IF(AD13=TRUE,$AD$5,IF(AE13=TRUE,$AE$5,IF(AF13=TRUE,$AF$5,"Aucune")))))))</f>
        <v/>
      </c>
      <c r="AH13" s="276" t="e">
        <f t="shared" ref="AH13" si="84">OR(U13=62,U13=52,U13=42)</f>
        <v>#VALUE!</v>
      </c>
      <c r="AI13" s="276" t="e">
        <f t="shared" ref="AI13" si="85">OR(U13=63,U13=53,U13=43,U13=64,U13=54)</f>
        <v>#VALUE!</v>
      </c>
      <c r="AJ13" s="276" t="e">
        <f t="shared" ref="AJ13" si="86">OR(U13=61,U13=51,U13=41)</f>
        <v>#VALUE!</v>
      </c>
      <c r="AK13" s="276" t="e">
        <f t="shared" ref="AK13" si="87">OR(U13=44,U13=32,U13=33,U13=34)</f>
        <v>#VALUE!</v>
      </c>
      <c r="AL13" s="276" t="e">
        <f t="shared" ref="AL13" si="88">OR(U13=22,U13=23,U13=24,U13=12,U13=13,U13=14)</f>
        <v>#VALUE!</v>
      </c>
      <c r="AM13" s="156" t="str">
        <f>IF(COUNTA(E13:F13:H13)&lt;3,"",(IF(AH13=TRUE,$AH$5,IF(AI13=TRUE,$AI$5,IF(AJ13=TRUE,$AJ$5,IF(AK13=TRUE,$AK$5,IF(AL13=TRUE,$AL$5,"Aucune")))))))</f>
        <v/>
      </c>
      <c r="AN13" s="276" t="e">
        <f t="shared" ref="AN13" si="89">OR(U13=61,U13=62,U13=63,U13=51,U13=52,U13=53)</f>
        <v>#VALUE!</v>
      </c>
      <c r="AO13" s="276" t="e">
        <f t="shared" ref="AO13" si="90">OR(U13=41,U13=42,U13=43,U13=31,U13=32,U13=33)</f>
        <v>#VALUE!</v>
      </c>
      <c r="AP13" s="276" t="e">
        <f t="shared" ref="AP13" si="91">OR(U13=21,U13=22,U13=23,U13=11,U13=12,U13=13)</f>
        <v>#VALUE!</v>
      </c>
      <c r="AQ13" s="156" t="str">
        <f>IF(COUNTA(E13:F13:H13)&lt;3,"",(IF(AN13=TRUE,$AN$5,IF(AO13=TRUE,$AO$5,IF(AP13=TRUE,$AP$5,"Aucune action requise")))))</f>
        <v/>
      </c>
      <c r="AR13" s="276" t="e">
        <f t="shared" ref="AR13" si="92">OR(U13=61,U13=51,U13=41,U13=31,U13=21)</f>
        <v>#VALUE!</v>
      </c>
      <c r="AS13" s="276" t="e">
        <f t="shared" ref="AS13" si="93">OR(U13=62,U13=52,U13=42,U13=32,U13=22,U13=63,U13=53)</f>
        <v>#VALUE!</v>
      </c>
      <c r="AT13" s="276" t="e">
        <f t="shared" ref="AT13" si="94">OR(U13=43,U13=33,U13=23,U13=34,U13=24)</f>
        <v>#VALUE!</v>
      </c>
      <c r="AU13" s="276" t="e">
        <f t="shared" ref="AU13" si="95">OR(U13=64,U13=54,U13=44)</f>
        <v>#VALUE!</v>
      </c>
      <c r="AV13" s="156" t="str">
        <f>IF(COUNTA(E13:F13:H13)&lt;3,"",(IF(AR13=TRUE,$AR$5,IF(AS13=TRUE,$AS$5,IF(AT13=TRUE,$AT$5,IF(AU13=TRUE,$AU$5,"Aucun"))))))</f>
        <v/>
      </c>
      <c r="AW13" s="157"/>
      <c r="AX13" s="61"/>
      <c r="AY13" s="158"/>
    </row>
    <row r="14" spans="1:51" s="233" customFormat="1" ht="114" customHeight="1" thickBot="1">
      <c r="A14" s="226"/>
      <c r="B14" s="471" t="s">
        <v>157</v>
      </c>
      <c r="C14" s="492" t="s">
        <v>158</v>
      </c>
      <c r="D14" s="486"/>
      <c r="E14" s="474"/>
      <c r="F14" s="475"/>
      <c r="G14" s="475"/>
      <c r="H14" s="476"/>
      <c r="I14" s="476"/>
      <c r="J14" s="477" t="str">
        <f t="shared" si="3"/>
        <v/>
      </c>
      <c r="K14" s="478">
        <f t="shared" si="4"/>
        <v>0</v>
      </c>
      <c r="L14" s="478" t="b">
        <f t="shared" si="5"/>
        <v>0</v>
      </c>
      <c r="M14" s="478" t="b">
        <f t="shared" si="6"/>
        <v>0</v>
      </c>
      <c r="N14" s="478" t="b">
        <f t="shared" si="7"/>
        <v>0</v>
      </c>
      <c r="O14" s="478" t="b">
        <f t="shared" si="8"/>
        <v>0</v>
      </c>
      <c r="P14" s="478" t="b">
        <f t="shared" si="9"/>
        <v>0</v>
      </c>
      <c r="Q14" s="478" t="b">
        <f t="shared" si="10"/>
        <v>0</v>
      </c>
      <c r="R14" s="478" t="b">
        <f t="shared" si="11"/>
        <v>0</v>
      </c>
      <c r="S14" s="479" t="str">
        <f t="shared" si="0"/>
        <v/>
      </c>
      <c r="T14" s="480" t="str">
        <f t="shared" si="1"/>
        <v/>
      </c>
      <c r="U14" s="481" t="e">
        <f t="shared" si="2"/>
        <v>#VALUE!</v>
      </c>
      <c r="V14" s="478" t="e">
        <f t="shared" si="12"/>
        <v>#VALUE!</v>
      </c>
      <c r="W14" s="478" t="e">
        <f t="shared" si="13"/>
        <v>#VALUE!</v>
      </c>
      <c r="X14" s="478" t="e">
        <f t="shared" si="14"/>
        <v>#VALUE!</v>
      </c>
      <c r="Y14" s="478" t="e">
        <f t="shared" si="15"/>
        <v>#VALUE!</v>
      </c>
      <c r="Z14" s="478" t="e">
        <f t="shared" si="16"/>
        <v>#VALUE!</v>
      </c>
      <c r="AA14" s="482" t="str">
        <f>IF(COUNTA(E14:F14:H14)&lt;3,"",(IF(V14=TRUE,$V$5,IF(W14=TRUE,$W$5,IF(X14=TRUE,$X$5,IF(Y14=TRUE,$Y$5,"Non"))))))</f>
        <v/>
      </c>
      <c r="AB14" s="478" t="e">
        <f t="shared" si="17"/>
        <v>#VALUE!</v>
      </c>
      <c r="AC14" s="478" t="e">
        <f t="shared" si="18"/>
        <v>#VALUE!</v>
      </c>
      <c r="AD14" s="478" t="e">
        <f t="shared" si="19"/>
        <v>#VALUE!</v>
      </c>
      <c r="AE14" s="478" t="e">
        <f t="shared" si="20"/>
        <v>#VALUE!</v>
      </c>
      <c r="AF14" s="478" t="e">
        <f t="shared" si="21"/>
        <v>#VALUE!</v>
      </c>
      <c r="AG14" s="482" t="str">
        <f>IF(COUNTA(E14:F14:H14)&lt;3,"",(IF(AB14=TRUE,$AB$5,IF(AC14=TRUE,$AC$5,IF(AD14=TRUE,$AD$5,IF(AE14=TRUE,$AE$5,IF(AF14=TRUE,$AF$5,"Aucune")))))))</f>
        <v/>
      </c>
      <c r="AH14" s="478" t="e">
        <f t="shared" si="22"/>
        <v>#VALUE!</v>
      </c>
      <c r="AI14" s="478" t="e">
        <f t="shared" si="23"/>
        <v>#VALUE!</v>
      </c>
      <c r="AJ14" s="478" t="e">
        <f t="shared" si="24"/>
        <v>#VALUE!</v>
      </c>
      <c r="AK14" s="478" t="e">
        <f t="shared" si="25"/>
        <v>#VALUE!</v>
      </c>
      <c r="AL14" s="478" t="e">
        <f t="shared" si="26"/>
        <v>#VALUE!</v>
      </c>
      <c r="AM14" s="482" t="str">
        <f>IF(COUNTA(E14:F14:H14)&lt;3,"",(IF(AH14=TRUE,$AH$5,IF(AI14=TRUE,$AI$5,IF(AJ14=TRUE,$AJ$5,IF(AK14=TRUE,$AK$5,IF(AL14=TRUE,$AL$5,"Aucune")))))))</f>
        <v/>
      </c>
      <c r="AN14" s="478" t="e">
        <f t="shared" si="27"/>
        <v>#VALUE!</v>
      </c>
      <c r="AO14" s="478" t="e">
        <f t="shared" si="28"/>
        <v>#VALUE!</v>
      </c>
      <c r="AP14" s="478" t="e">
        <f t="shared" si="29"/>
        <v>#VALUE!</v>
      </c>
      <c r="AQ14" s="482" t="str">
        <f>IF(COUNTA(E14:F14:H14)&lt;3,"",(IF(AN14=TRUE,$AN$5,IF(AO14=TRUE,$AO$5,IF(AP14=TRUE,$AP$5,"Aucune action requise")))))</f>
        <v/>
      </c>
      <c r="AR14" s="478" t="e">
        <f t="shared" si="30"/>
        <v>#VALUE!</v>
      </c>
      <c r="AS14" s="478" t="e">
        <f t="shared" si="31"/>
        <v>#VALUE!</v>
      </c>
      <c r="AT14" s="478" t="e">
        <f t="shared" si="32"/>
        <v>#VALUE!</v>
      </c>
      <c r="AU14" s="478" t="e">
        <f t="shared" si="33"/>
        <v>#VALUE!</v>
      </c>
      <c r="AV14" s="482" t="str">
        <f>IF(COUNTA(E14:F14:H14)&lt;3,"",(IF(AR14=TRUE,$AR$5,IF(AS14=TRUE,$AS$5,IF(AT14=TRUE,$AT$5,IF(AU14=TRUE,$AU$5,"Aucun"))))))</f>
        <v/>
      </c>
      <c r="AW14" s="483"/>
      <c r="AX14" s="484"/>
      <c r="AY14" s="146"/>
    </row>
    <row r="15" spans="1:51" ht="114" customHeight="1" thickBot="1">
      <c r="B15" s="285" t="s">
        <v>159</v>
      </c>
      <c r="C15" s="187" t="s">
        <v>160</v>
      </c>
      <c r="D15" s="74"/>
      <c r="E15" s="75"/>
      <c r="F15" s="76"/>
      <c r="G15" s="76"/>
      <c r="H15" s="77"/>
      <c r="I15" s="77"/>
      <c r="J15" s="275" t="str">
        <f>S15</f>
        <v/>
      </c>
      <c r="K15" s="293">
        <f t="shared" ref="K15" si="96">E15*10+F15</f>
        <v>0</v>
      </c>
      <c r="L15" s="293" t="b">
        <f t="shared" ref="L15" si="97">OR(K15=31)</f>
        <v>0</v>
      </c>
      <c r="M15" s="293" t="b">
        <f t="shared" ref="M15" si="98">OR(K15=21,K15=32)</f>
        <v>0</v>
      </c>
      <c r="N15" s="293" t="b">
        <f t="shared" ref="N15" si="99">OR(K15=22,K15=33)</f>
        <v>0</v>
      </c>
      <c r="O15" s="293" t="b">
        <f t="shared" ref="O15" si="100">OR(K15=11,K15=12)</f>
        <v>0</v>
      </c>
      <c r="P15" s="293" t="b">
        <f t="shared" ref="P15" si="101">OR(K15=23,K15=34)</f>
        <v>0</v>
      </c>
      <c r="Q15" s="293" t="b">
        <f t="shared" ref="Q15" si="102">OR(K15=13,K15=14,K15=24)</f>
        <v>0</v>
      </c>
      <c r="R15" s="293" t="b">
        <f t="shared" ref="R15" si="103">OR(K15=1,K15=2,K15=3,K15=4)</f>
        <v>0</v>
      </c>
      <c r="S15" s="294" t="str">
        <f t="shared" si="0"/>
        <v/>
      </c>
      <c r="T15" s="295" t="str">
        <f t="shared" si="1"/>
        <v/>
      </c>
      <c r="U15" s="296" t="e">
        <f t="shared" si="2"/>
        <v>#VALUE!</v>
      </c>
      <c r="V15" s="293" t="e">
        <f t="shared" ref="V15" si="104">OR(U15=61,U15=62,U15=63)</f>
        <v>#VALUE!</v>
      </c>
      <c r="W15" s="293" t="e">
        <f t="shared" ref="W15" si="105">OR(U15=51,U15=52)</f>
        <v>#VALUE!</v>
      </c>
      <c r="X15" s="293" t="e">
        <f t="shared" ref="X15" si="106">OR(U15=31,U15=41,U15=42,U15=53)</f>
        <v>#VALUE!</v>
      </c>
      <c r="Y15" s="293" t="e">
        <f t="shared" ref="Y15" si="107">OR(U15=21,U15=32)</f>
        <v>#VALUE!</v>
      </c>
      <c r="Z15" s="293" t="e">
        <f t="shared" ref="Z15" si="108">AND(V15=FALSE,W15=FALSE,X15=FALSE,Y15=FALSE)</f>
        <v>#VALUE!</v>
      </c>
      <c r="AA15" s="191" t="str">
        <f>IF(COUNTA(E15:F15:H15)&lt;3,"",(IF(V15=TRUE,$V$5,IF(W15=TRUE,$W$5,IF(X15=TRUE,$X$5,IF(Y15=TRUE,$Y$5,"Non"))))))</f>
        <v/>
      </c>
      <c r="AB15" s="293" t="e">
        <f t="shared" ref="AB15" si="109">OR(U15=61,U15=62,U15=51,U15=52)</f>
        <v>#VALUE!</v>
      </c>
      <c r="AC15" s="293" t="e">
        <f t="shared" ref="AC15" si="110">OR(U15=41,U15=42)</f>
        <v>#VALUE!</v>
      </c>
      <c r="AD15" s="293" t="e">
        <f t="shared" ref="AD15" si="111">OR(U15=31,U15=32,U15=63,U15=64,U15=53,U15=54,)</f>
        <v>#VALUE!</v>
      </c>
      <c r="AE15" s="293" t="e">
        <f t="shared" ref="AE15" si="112">OR(U15=21,U15=22,)</f>
        <v>#VALUE!</v>
      </c>
      <c r="AF15" s="293" t="e">
        <f t="shared" ref="AF15" si="113">OR(U15=11,U15=12,U15=13,U15=23,)</f>
        <v>#VALUE!</v>
      </c>
      <c r="AG15" s="191" t="str">
        <f>IF(COUNTA(E15:F15:H15)&lt;3,"",(IF(AB15=TRUE,$AB$5,IF(AC15=TRUE,$AC$5,IF(AD15=TRUE,$AD$5,IF(AE15=TRUE,$AE$5,IF(AF15=TRUE,$AF$5,"Aucune")))))))</f>
        <v/>
      </c>
      <c r="AH15" s="293" t="e">
        <f t="shared" ref="AH15" si="114">OR(U15=62,U15=52,U15=42)</f>
        <v>#VALUE!</v>
      </c>
      <c r="AI15" s="293" t="e">
        <f t="shared" ref="AI15" si="115">OR(U15=63,U15=53,U15=43,U15=64,U15=54)</f>
        <v>#VALUE!</v>
      </c>
      <c r="AJ15" s="293" t="e">
        <f t="shared" ref="AJ15" si="116">OR(U15=61,U15=51,U15=41)</f>
        <v>#VALUE!</v>
      </c>
      <c r="AK15" s="293" t="e">
        <f t="shared" ref="AK15" si="117">OR(U15=44,U15=32,U15=33,U15=34)</f>
        <v>#VALUE!</v>
      </c>
      <c r="AL15" s="293" t="e">
        <f t="shared" ref="AL15" si="118">OR(U15=22,U15=23,U15=24,U15=12,U15=13,U15=14)</f>
        <v>#VALUE!</v>
      </c>
      <c r="AM15" s="191" t="str">
        <f>IF(COUNTA(E15:F15:H15)&lt;3,"",(IF(AH15=TRUE,$AH$5,IF(AI15=TRUE,$AI$5,IF(AJ15=TRUE,$AJ$5,IF(AK15=TRUE,$AK$5,IF(AL15=TRUE,$AL$5,"Aucune")))))))</f>
        <v/>
      </c>
      <c r="AN15" s="293" t="e">
        <f t="shared" ref="AN15" si="119">OR(U15=61,U15=62,U15=63,U15=51,U15=52,U15=53)</f>
        <v>#VALUE!</v>
      </c>
      <c r="AO15" s="293" t="e">
        <f t="shared" ref="AO15" si="120">OR(U15=41,U15=42,U15=43,U15=31,U15=32,U15=33)</f>
        <v>#VALUE!</v>
      </c>
      <c r="AP15" s="293" t="e">
        <f t="shared" ref="AP15" si="121">OR(U15=21,U15=22,U15=23,U15=11,U15=12,U15=13)</f>
        <v>#VALUE!</v>
      </c>
      <c r="AQ15" s="191" t="str">
        <f>IF(COUNTA(E15:F15:H15)&lt;3,"",(IF(AN15=TRUE,$AN$5,IF(AO15=TRUE,$AO$5,IF(AP15=TRUE,$AP$5,"Aucune action requise")))))</f>
        <v/>
      </c>
      <c r="AR15" s="293" t="e">
        <f t="shared" ref="AR15" si="122">OR(U15=61,U15=51,U15=41,U15=31,U15=21)</f>
        <v>#VALUE!</v>
      </c>
      <c r="AS15" s="293" t="e">
        <f t="shared" ref="AS15" si="123">OR(U15=62,U15=52,U15=42,U15=32,U15=22,U15=63,U15=53)</f>
        <v>#VALUE!</v>
      </c>
      <c r="AT15" s="293" t="e">
        <f t="shared" ref="AT15" si="124">OR(U15=43,U15=33,U15=23,U15=34,U15=24)</f>
        <v>#VALUE!</v>
      </c>
      <c r="AU15" s="293" t="e">
        <f t="shared" ref="AU15" si="125">OR(U15=64,U15=54,U15=44)</f>
        <v>#VALUE!</v>
      </c>
      <c r="AV15" s="191" t="str">
        <f>IF(COUNTA(E15:F15:H15)&lt;3,"",(IF(AR15=TRUE,$AR$5,IF(AS15=TRUE,$AS$5,IF(AT15=TRUE,$AT$5,IF(AU15=TRUE,$AU$5,"Aucun"))))))</f>
        <v/>
      </c>
      <c r="AW15" s="192"/>
      <c r="AX15" s="78"/>
      <c r="AY15" s="193"/>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6303" priority="304" stopIfTrue="1">
      <formula>ISTEXT(A4)</formula>
    </cfRule>
    <cfRule type="expression" dxfId="6302" priority="306">
      <formula>FIND("Réagir",B4)</formula>
    </cfRule>
    <cfRule type="expression" dxfId="6301" priority="305">
      <formula>FIND("Agir",B4)</formula>
    </cfRule>
  </conditionalFormatting>
  <conditionalFormatting sqref="A4">
    <cfRule type="expression" dxfId="6300" priority="303">
      <formula>FIND("Réagir",B4)</formula>
    </cfRule>
    <cfRule type="expression" dxfId="6299" priority="302">
      <formula>FIND("Agir",B4)</formula>
    </cfRule>
    <cfRule type="expression" dxfId="6298" priority="301" stopIfTrue="1">
      <formula>ISTEXT(A4)</formula>
    </cfRule>
    <cfRule type="expression" dxfId="6297" priority="300">
      <formula>FIND("Réagir",B4)</formula>
    </cfRule>
    <cfRule type="expression" dxfId="6296" priority="299">
      <formula>FIND("Agir",B4)</formula>
    </cfRule>
    <cfRule type="expression" dxfId="6295" priority="298" stopIfTrue="1">
      <formula>ISTEXT(A4)</formula>
    </cfRule>
  </conditionalFormatting>
  <conditionalFormatting sqref="D7:D14">
    <cfRule type="expression" dxfId="6294" priority="241">
      <formula>FIND("Conforter",F7)</formula>
    </cfRule>
    <cfRule type="expression" dxfId="6293" priority="244" stopIfTrue="1">
      <formula>ISTEXT(D7)</formula>
    </cfRule>
    <cfRule type="expression" dxfId="6292" priority="245">
      <formula>FIND("Agir",E7)</formula>
    </cfRule>
    <cfRule type="expression" dxfId="6291" priority="240" stopIfTrue="1">
      <formula>ISTEXT(D7)</formula>
    </cfRule>
    <cfRule type="expression" dxfId="6290" priority="246">
      <formula>FIND("Réagir",E7)</formula>
    </cfRule>
  </conditionalFormatting>
  <conditionalFormatting sqref="D9:D14">
    <cfRule type="expression" dxfId="6289" priority="229">
      <formula>FIND("Conforter",F9)</formula>
    </cfRule>
  </conditionalFormatting>
  <conditionalFormatting sqref="D9:D15">
    <cfRule type="expression" dxfId="6288" priority="146" stopIfTrue="1">
      <formula>ISTEXT(D9)</formula>
    </cfRule>
  </conditionalFormatting>
  <conditionalFormatting sqref="D11">
    <cfRule type="expression" dxfId="6287" priority="103">
      <formula>FIND("Conforter",F11)</formula>
    </cfRule>
    <cfRule type="expression" dxfId="6286" priority="102" stopIfTrue="1">
      <formula>ISTEXT(D11)</formula>
    </cfRule>
  </conditionalFormatting>
  <conditionalFormatting sqref="D13">
    <cfRule type="expression" dxfId="6285" priority="93">
      <formula>FIND("Conforter",F13)</formula>
    </cfRule>
    <cfRule type="expression" dxfId="6284" priority="92" stopIfTrue="1">
      <formula>ISTEXT(D13)</formula>
    </cfRule>
  </conditionalFormatting>
  <conditionalFormatting sqref="D15">
    <cfRule type="expression" dxfId="6283" priority="148">
      <formula>FIND("Réagir",E15)</formula>
    </cfRule>
    <cfRule type="expression" dxfId="6282" priority="62">
      <formula>FIND("Réagir",E15)</formula>
    </cfRule>
    <cfRule type="expression" dxfId="6281" priority="61">
      <formula>FIND("Agir",E15)</formula>
    </cfRule>
    <cfRule type="expression" dxfId="6280" priority="60" stopIfTrue="1">
      <formula>ISTEXT(D15)</formula>
    </cfRule>
    <cfRule type="expression" dxfId="6279" priority="59">
      <formula>FIND("Conforter",F15)</formula>
    </cfRule>
    <cfRule type="expression" dxfId="6278" priority="58" stopIfTrue="1">
      <formula>ISTEXT(D15)</formula>
    </cfRule>
    <cfRule type="expression" dxfId="6277" priority="57">
      <formula>FIND("Conforter",F15)</formula>
    </cfRule>
    <cfRule type="expression" dxfId="6276" priority="147">
      <formula>FIND("Agir",E15)</formula>
    </cfRule>
    <cfRule type="expression" dxfId="6275" priority="56" stopIfTrue="1">
      <formula>ISTEXT(D15)</formula>
    </cfRule>
    <cfRule type="expression" dxfId="6274" priority="145">
      <formula>FIND("Conforter",F15)</formula>
    </cfRule>
    <cfRule type="expression" dxfId="6273" priority="142" stopIfTrue="1">
      <formula>ISTEXT(D15)</formula>
    </cfRule>
    <cfRule type="expression" dxfId="6272" priority="144" stopIfTrue="1">
      <formula>ISTEXT(D15)</formula>
    </cfRule>
    <cfRule type="expression" dxfId="6271" priority="143">
      <formula>FIND("Conforter",F15)</formula>
    </cfRule>
  </conditionalFormatting>
  <conditionalFormatting sqref="F7:F14">
    <cfRule type="expression" dxfId="6270" priority="294">
      <formula>FIND("Conforter",I7)</formula>
    </cfRule>
  </conditionalFormatting>
  <conditionalFormatting sqref="F15">
    <cfRule type="expression" dxfId="6269" priority="82">
      <formula>FIND("Conforter",I15)</formula>
    </cfRule>
    <cfRule type="expression" dxfId="6268" priority="168">
      <formula>FIND("Conforter",I15)</formula>
    </cfRule>
  </conditionalFormatting>
  <conditionalFormatting sqref="F7:G14">
    <cfRule type="expression" dxfId="6267" priority="290" stopIfTrue="1">
      <formula>ISTEXT(F7)</formula>
    </cfRule>
  </conditionalFormatting>
  <conditionalFormatting sqref="F15:G15">
    <cfRule type="expression" dxfId="6266" priority="78" stopIfTrue="1">
      <formula>ISTEXT(F15)</formula>
    </cfRule>
    <cfRule type="expression" dxfId="6265" priority="164" stopIfTrue="1">
      <formula>ISTEXT(F15)</formula>
    </cfRule>
  </conditionalFormatting>
  <conditionalFormatting sqref="G7:G14">
    <cfRule type="expression" dxfId="6264" priority="291">
      <formula>FIND("Agir",I7)</formula>
    </cfRule>
    <cfRule type="expression" dxfId="6263" priority="292">
      <formula>FIND("Réagir",I7)</formula>
    </cfRule>
  </conditionalFormatting>
  <conditionalFormatting sqref="G15">
    <cfRule type="expression" dxfId="6262" priority="166">
      <formula>FIND("Réagir",I15)</formula>
    </cfRule>
    <cfRule type="expression" dxfId="6261" priority="165">
      <formula>FIND("Agir",I15)</formula>
    </cfRule>
    <cfRule type="expression" dxfId="6260" priority="79">
      <formula>FIND("Agir",I15)</formula>
    </cfRule>
    <cfRule type="expression" dxfId="6259" priority="80">
      <formula>FIND("Réagir",I15)</formula>
    </cfRule>
  </conditionalFormatting>
  <conditionalFormatting sqref="G7:H14">
    <cfRule type="expression" dxfId="6258" priority="288" stopIfTrue="1">
      <formula>ISTEXT(G7)</formula>
    </cfRule>
    <cfRule type="expression" dxfId="6257" priority="289">
      <formula>FIND("Conforter",J7)</formula>
    </cfRule>
  </conditionalFormatting>
  <conditionalFormatting sqref="G9:H14">
    <cfRule type="expression" dxfId="6256" priority="258">
      <formula>FIND("Conforter",J9)</formula>
    </cfRule>
  </conditionalFormatting>
  <conditionalFormatting sqref="G11:H11">
    <cfRule type="expression" dxfId="6255" priority="105">
      <formula>FIND("Conforter",J11)</formula>
    </cfRule>
  </conditionalFormatting>
  <conditionalFormatting sqref="G13:H13">
    <cfRule type="expression" dxfId="6254" priority="95">
      <formula>FIND("Conforter",J13)</formula>
    </cfRule>
  </conditionalFormatting>
  <conditionalFormatting sqref="G15:H15">
    <cfRule type="expression" dxfId="6253" priority="71">
      <formula>FIND("Conforter",J15)</formula>
    </cfRule>
    <cfRule type="expression" dxfId="6252" priority="70" stopIfTrue="1">
      <formula>ISTEXT(G15)</formula>
    </cfRule>
    <cfRule type="expression" dxfId="6251" priority="77">
      <formula>FIND("Conforter",J15)</formula>
    </cfRule>
    <cfRule type="expression" dxfId="6250" priority="157">
      <formula>FIND("Conforter",J15)</formula>
    </cfRule>
    <cfRule type="expression" dxfId="6249" priority="163">
      <formula>FIND("Conforter",J15)</formula>
    </cfRule>
    <cfRule type="expression" dxfId="6248" priority="156" stopIfTrue="1">
      <formula>ISTEXT(G15)</formula>
    </cfRule>
  </conditionalFormatting>
  <conditionalFormatting sqref="G9:I14">
    <cfRule type="expression" dxfId="6247" priority="257" stopIfTrue="1">
      <formula>ISTEXT(G9)</formula>
    </cfRule>
  </conditionalFormatting>
  <conditionalFormatting sqref="G11:I11">
    <cfRule type="expression" dxfId="6246" priority="104" stopIfTrue="1">
      <formula>ISTEXT(G11)</formula>
    </cfRule>
  </conditionalFormatting>
  <conditionalFormatting sqref="G13:I13">
    <cfRule type="expression" dxfId="6245" priority="94" stopIfTrue="1">
      <formula>ISTEXT(G13)</formula>
    </cfRule>
  </conditionalFormatting>
  <conditionalFormatting sqref="G15:I15">
    <cfRule type="expression" dxfId="6244" priority="72" stopIfTrue="1">
      <formula>ISTEXT(G15)</formula>
    </cfRule>
    <cfRule type="expression" dxfId="6243" priority="158" stopIfTrue="1">
      <formula>ISTEXT(G15)</formula>
    </cfRule>
  </conditionalFormatting>
  <conditionalFormatting sqref="H7">
    <cfRule type="expression" dxfId="6242" priority="218">
      <formula>FIND("Conforter",J7)</formula>
    </cfRule>
    <cfRule type="expression" dxfId="6241" priority="217" stopIfTrue="1">
      <formula>ISTEXT(H7)</formula>
    </cfRule>
  </conditionalFormatting>
  <conditionalFormatting sqref="H7:H14">
    <cfRule type="expression" dxfId="6240" priority="225" stopIfTrue="1">
      <formula>ISTEXT(H7)</formula>
    </cfRule>
    <cfRule type="expression" dxfId="6239" priority="227">
      <formula>FIND("Réagir",J7)</formula>
    </cfRule>
    <cfRule type="expression" dxfId="6238" priority="226">
      <formula>FIND("Agir",J7)</formula>
    </cfRule>
  </conditionalFormatting>
  <conditionalFormatting sqref="H15">
    <cfRule type="expression" dxfId="6237" priority="53" stopIfTrue="1">
      <formula>ISTEXT(H15)</formula>
    </cfRule>
    <cfRule type="expression" dxfId="6236" priority="54">
      <formula>FIND("Agir",J15)</formula>
    </cfRule>
    <cfRule type="expression" dxfId="6235" priority="55">
      <formula>FIND("Réagir",J15)</formula>
    </cfRule>
    <cfRule type="expression" dxfId="6234" priority="141">
      <formula>FIND("Réagir",J15)</formula>
    </cfRule>
    <cfRule type="expression" dxfId="6233" priority="140">
      <formula>FIND("Agir",J15)</formula>
    </cfRule>
  </conditionalFormatting>
  <conditionalFormatting sqref="H15:I15">
    <cfRule type="expression" dxfId="6232" priority="86" stopIfTrue="1">
      <formula>ISTEXT(H15)</formula>
    </cfRule>
  </conditionalFormatting>
  <conditionalFormatting sqref="I7 AG7:AG14 AM7:AM14 AQ7:AQ14 AV7:AY14 I8:J14">
    <cfRule type="containsText" dxfId="6231" priority="296" stopIfTrue="1" operator="containsText" text="Seconde">
      <formula>NOT(ISERROR(SEARCH("Seconde",I7)))</formula>
    </cfRule>
    <cfRule type="containsText" dxfId="6230" priority="297" stopIfTrue="1" operator="containsText" text="Terme">
      <formula>NOT(ISERROR(SEARCH("Terme",I7)))</formula>
    </cfRule>
  </conditionalFormatting>
  <conditionalFormatting sqref="I8">
    <cfRule type="expression" dxfId="6229" priority="254" stopIfTrue="1">
      <formula>ISTEXT(I8)</formula>
    </cfRule>
    <cfRule type="expression" dxfId="6228" priority="255">
      <formula>FIND("Agir",J8)</formula>
    </cfRule>
    <cfRule type="expression" dxfId="6227" priority="256">
      <formula>FIND("Réagir",J8)</formula>
    </cfRule>
  </conditionalFormatting>
  <conditionalFormatting sqref="I9:I14">
    <cfRule type="expression" dxfId="6226" priority="260">
      <formula>FIND("Agir",J9)</formula>
    </cfRule>
    <cfRule type="expression" dxfId="6225" priority="261">
      <formula>FIND("Réagir",J9)</formula>
    </cfRule>
  </conditionalFormatting>
  <conditionalFormatting sqref="I11">
    <cfRule type="expression" dxfId="6224" priority="108">
      <formula>FIND("Réagir",J11)</formula>
    </cfRule>
    <cfRule type="expression" dxfId="6223" priority="107">
      <formula>FIND("Agir",J11)</formula>
    </cfRule>
  </conditionalFormatting>
  <conditionalFormatting sqref="I13">
    <cfRule type="expression" dxfId="6222" priority="97">
      <formula>FIND("Agir",J13)</formula>
    </cfRule>
    <cfRule type="expression" dxfId="6221" priority="98">
      <formula>FIND("Réagir",J13)</formula>
    </cfRule>
  </conditionalFormatting>
  <conditionalFormatting sqref="I15">
    <cfRule type="expression" dxfId="6220" priority="87">
      <formula>FIND("Agir",J15)</formula>
    </cfRule>
    <cfRule type="expression" dxfId="6219" priority="88">
      <formula>FIND("Réagir",J15)</formula>
    </cfRule>
    <cfRule type="expression" dxfId="6218" priority="160">
      <formula>FIND("Réagir",J15)</formula>
    </cfRule>
    <cfRule type="expression" dxfId="6217" priority="172" stopIfTrue="1">
      <formula>ISTEXT(I15)</formula>
    </cfRule>
    <cfRule type="expression" dxfId="6216" priority="174">
      <formula>FIND("Réagir",J15)</formula>
    </cfRule>
    <cfRule type="expression" dxfId="6215" priority="159">
      <formula>FIND("Agir",J15)</formula>
    </cfRule>
    <cfRule type="expression" dxfId="6214" priority="73">
      <formula>FIND("Agir",J15)</formula>
    </cfRule>
    <cfRule type="expression" dxfId="6213" priority="74">
      <formula>FIND("Réagir",J15)</formula>
    </cfRule>
    <cfRule type="expression" dxfId="6212" priority="173">
      <formula>FIND("Agir",J15)</formula>
    </cfRule>
  </conditionalFormatting>
  <conditionalFormatting sqref="I5:J5 AA5 AG5 AM5 AQ5 AV5:AY5">
    <cfRule type="containsText" dxfId="6211" priority="13" stopIfTrue="1" operator="containsText" text="Terme">
      <formula>NOT(ISERROR(SEARCH("Terme",I5)))</formula>
    </cfRule>
    <cfRule type="containsText" dxfId="6210" priority="12" stopIfTrue="1" operator="containsText" text="Seconde">
      <formula>NOT(ISERROR(SEARCH("Seconde",I5)))</formula>
    </cfRule>
    <cfRule type="containsText" dxfId="6209" priority="11" stopIfTrue="1" operator="containsText" text="Première">
      <formula>NOT(ISERROR(SEARCH("Première",I5)))</formula>
    </cfRule>
  </conditionalFormatting>
  <conditionalFormatting sqref="I8:J14 AM7:AM14 AQ7:AQ14 AV7:AY14 AG7:AG14 I7">
    <cfRule type="containsText" dxfId="6208" priority="295" stopIfTrue="1" operator="containsText" text="Première">
      <formula>NOT(ISERROR(SEARCH("Première",I7)))</formula>
    </cfRule>
  </conditionalFormatting>
  <conditionalFormatting sqref="I15:J15 AA15 AG15 AM15 AQ15 AV15:AY15">
    <cfRule type="containsText" dxfId="6207" priority="84" stopIfTrue="1" operator="containsText" text="Seconde">
      <formula>NOT(ISERROR(SEARCH("Seconde",I15)))</formula>
    </cfRule>
    <cfRule type="containsText" dxfId="6206" priority="85" stopIfTrue="1" operator="containsText" text="Terme">
      <formula>NOT(ISERROR(SEARCH("Terme",I15)))</formula>
    </cfRule>
  </conditionalFormatting>
  <conditionalFormatting sqref="I15:J15 AM15 AQ15 AV15:AY15 AA7:AA15 AG15">
    <cfRule type="containsText" dxfId="6205" priority="169" stopIfTrue="1" operator="containsText" text="Première">
      <formula>NOT(ISERROR(SEARCH("Première",I7)))</formula>
    </cfRule>
  </conditionalFormatting>
  <conditionalFormatting sqref="I15:J15 AM15 AQ15 AV15:AY15 AA15 AG15">
    <cfRule type="containsText" dxfId="6204" priority="83" stopIfTrue="1" operator="containsText" text="Première">
      <formula>NOT(ISERROR(SEARCH("Première",I15)))</formula>
    </cfRule>
  </conditionalFormatting>
  <conditionalFormatting sqref="J7:J14">
    <cfRule type="containsText" dxfId="6203" priority="252" stopIfTrue="1" operator="containsText" text="moyen">
      <formula>NOT(ISERROR(SEARCH("moyen",J7)))</formula>
    </cfRule>
    <cfRule type="containsText" dxfId="6202" priority="253" stopIfTrue="1" operator="containsText" text="long">
      <formula>NOT(ISERROR(SEARCH("long",J7)))</formula>
    </cfRule>
  </conditionalFormatting>
  <conditionalFormatting sqref="J7:J15">
    <cfRule type="containsText" dxfId="6201" priority="150" stopIfTrue="1" operator="containsText" text="Non pertinent">
      <formula>NOT(ISERROR(SEARCH("Non pertinent",J7)))</formula>
    </cfRule>
    <cfRule type="containsText" dxfId="6200" priority="151" stopIfTrue="1" operator="containsText" text="consolidation">
      <formula>NOT(ISERROR(SEARCH("consolidation",J7)))</formula>
    </cfRule>
    <cfRule type="containsText" dxfId="6199" priority="152" stopIfTrue="1" operator="containsText" text="Non Prioritaire">
      <formula>NOT(ISERROR(SEARCH("Non Prioritaire",J7)))</formula>
    </cfRule>
    <cfRule type="containsText" dxfId="6198" priority="153" stopIfTrue="1" operator="containsText" text="Urgent">
      <formula>NOT(ISERROR(SEARCH("Urgent",J7)))</formula>
    </cfRule>
    <cfRule type="containsText" dxfId="6197" priority="149" operator="containsText" text="Intervention prioritaire">
      <formula>NOT(ISERROR(SEARCH("Intervention prioritaire",J7)))</formula>
    </cfRule>
  </conditionalFormatting>
  <conditionalFormatting sqref="J8:J14">
    <cfRule type="containsText" dxfId="6196" priority="287" stopIfTrue="1" operator="containsText" text="Non">
      <formula>NOT(ISERROR(SEARCH("Non",J8)))</formula>
    </cfRule>
  </conditionalFormatting>
  <conditionalFormatting sqref="J15">
    <cfRule type="containsText" dxfId="6195" priority="154" stopIfTrue="1" operator="containsText" text="long">
      <formula>NOT(ISERROR(SEARCH("long",J15)))</formula>
    </cfRule>
    <cfRule type="containsText" dxfId="6194" priority="68" stopIfTrue="1" operator="containsText" text="long">
      <formula>NOT(ISERROR(SEARCH("long",J15)))</formula>
    </cfRule>
    <cfRule type="containsText" dxfId="6193" priority="1" operator="containsText" text="Intervention prioritaire">
      <formula>NOT(ISERROR(SEARCH("Intervention prioritaire",J15)))</formula>
    </cfRule>
    <cfRule type="containsText" dxfId="6192" priority="2" stopIfTrue="1" operator="containsText" text="Non pertinent">
      <formula>NOT(ISERROR(SEARCH("Non pertinent",J15)))</formula>
    </cfRule>
    <cfRule type="containsText" dxfId="6191" priority="3" stopIfTrue="1" operator="containsText" text="consolidation">
      <formula>NOT(ISERROR(SEARCH("consolidation",J15)))</formula>
    </cfRule>
    <cfRule type="containsText" dxfId="6190" priority="4" stopIfTrue="1" operator="containsText" text="Non Prioritaire">
      <formula>NOT(ISERROR(SEARCH("Non Prioritaire",J15)))</formula>
    </cfRule>
    <cfRule type="containsText" dxfId="6189" priority="67" stopIfTrue="1" operator="containsText" text="Urgent">
      <formula>NOT(ISERROR(SEARCH("Urgent",J15)))</formula>
    </cfRule>
    <cfRule type="containsText" dxfId="6188" priority="65" stopIfTrue="1" operator="containsText" text="consolidation">
      <formula>NOT(ISERROR(SEARCH("consolidation",J15)))</formula>
    </cfRule>
    <cfRule type="containsText" dxfId="6187" priority="5" stopIfTrue="1" operator="containsText" text="Urgent">
      <formula>NOT(ISERROR(SEARCH("Urgent",J15)))</formula>
    </cfRule>
    <cfRule type="containsText" dxfId="6186" priority="6" stopIfTrue="1" operator="containsText" text="moyen">
      <formula>NOT(ISERROR(SEARCH("moyen",J15)))</formula>
    </cfRule>
    <cfRule type="containsText" dxfId="6185" priority="63" operator="containsText" text="Intervention prioritaire">
      <formula>NOT(ISERROR(SEARCH("Intervention prioritaire",J15)))</formula>
    </cfRule>
    <cfRule type="containsText" dxfId="6184" priority="66" stopIfTrue="1" operator="containsText" text="Non Prioritaire">
      <formula>NOT(ISERROR(SEARCH("Non Prioritaire",J15)))</formula>
    </cfRule>
    <cfRule type="containsText" dxfId="6183" priority="155" stopIfTrue="1" operator="containsText" text="long">
      <formula>NOT(ISERROR(SEARCH("long",J15)))</formula>
    </cfRule>
    <cfRule type="containsText" dxfId="6182" priority="7" stopIfTrue="1" operator="containsText" text="long">
      <formula>NOT(ISERROR(SEARCH("long",J15)))</formula>
    </cfRule>
    <cfRule type="containsText" dxfId="6181" priority="64" stopIfTrue="1" operator="containsText" text="Non pertinent">
      <formula>NOT(ISERROR(SEARCH("Non pertinent",J15)))</formula>
    </cfRule>
    <cfRule type="containsText" dxfId="6180" priority="161" stopIfTrue="1" operator="containsText" text="Non">
      <formula>NOT(ISERROR(SEARCH("Non",J15)))</formula>
    </cfRule>
    <cfRule type="containsText" dxfId="6179" priority="75" stopIfTrue="1" operator="containsText" text="Non">
      <formula>NOT(ISERROR(SEARCH("Non",J15)))</formula>
    </cfRule>
    <cfRule type="containsText" dxfId="6178" priority="69" stopIfTrue="1" operator="containsText" text="long">
      <formula>NOT(ISERROR(SEARCH("long",J15)))</formula>
    </cfRule>
  </conditionalFormatting>
  <conditionalFormatting sqref="AA7:AA15 I15:J15 AG15 AM15 AQ15 AV15:AY15">
    <cfRule type="containsText" dxfId="6177" priority="170" stopIfTrue="1" operator="containsText" text="Seconde">
      <formula>NOT(ISERROR(SEARCH("Seconde",I7)))</formula>
    </cfRule>
    <cfRule type="containsText" dxfId="6176" priority="171" stopIfTrue="1" operator="containsText" text="Terme">
      <formula>NOT(ISERROR(SEARCH("Terme",I7)))</formula>
    </cfRule>
  </conditionalFormatting>
  <conditionalFormatting sqref="AA7:AA15">
    <cfRule type="expression" dxfId="6175" priority="126">
      <formula>FIND("Réagir",AV7)</formula>
    </cfRule>
    <cfRule type="expression" dxfId="6174" priority="124" stopIfTrue="1">
      <formula>ISTEXT(AA7)</formula>
    </cfRule>
    <cfRule type="expression" dxfId="6173" priority="125">
      <formula>FIND("Agir",AV7)</formula>
    </cfRule>
  </conditionalFormatting>
  <conditionalFormatting sqref="AA15">
    <cfRule type="expression" dxfId="6172" priority="40">
      <formula>FIND("Réagir",AV15)</formula>
    </cfRule>
    <cfRule type="expression" dxfId="6171" priority="38" stopIfTrue="1">
      <formula>ISTEXT(AA15)</formula>
    </cfRule>
    <cfRule type="expression" dxfId="6170" priority="39">
      <formula>FIND("Agir",AV15)</formula>
    </cfRule>
  </conditionalFormatting>
  <conditionalFormatting sqref="AG7:AG14 AM7:AM14 AQ7:AQ14 AV7:AV14">
    <cfRule type="expression" dxfId="6169" priority="188">
      <formula>FIND("Agir",#REF!)</formula>
    </cfRule>
    <cfRule type="expression" dxfId="6168" priority="189">
      <formula>FIND("Réagir",#REF!)</formula>
    </cfRule>
  </conditionalFormatting>
  <conditionalFormatting sqref="AG7:AG15 AM15 AQ15 AV15">
    <cfRule type="expression" dxfId="6167" priority="122">
      <formula>FIND("Agir",#REF!)</formula>
    </cfRule>
    <cfRule type="expression" dxfId="6166" priority="123">
      <formula>FIND("Réagir",#REF!)</formula>
    </cfRule>
  </conditionalFormatting>
  <conditionalFormatting sqref="AG15 AM15 AQ15 AV15">
    <cfRule type="expression" dxfId="6165" priority="37">
      <formula>FIND("Réagir",#REF!)</formula>
    </cfRule>
    <cfRule type="expression" dxfId="6164" priority="36">
      <formula>FIND("Agir",#REF!)</formula>
    </cfRule>
  </conditionalFormatting>
  <conditionalFormatting sqref="AG15">
    <cfRule type="expression" dxfId="6163" priority="114">
      <formula>FIND("Réagir",#REF!)</formula>
    </cfRule>
    <cfRule type="expression" dxfId="6162" priority="113">
      <formula>FIND("Agir",#REF!)</formula>
    </cfRule>
    <cfRule type="expression" dxfId="6161" priority="112" stopIfTrue="1">
      <formula>ISTEXT(AG15)</formula>
    </cfRule>
    <cfRule type="expression" dxfId="6160" priority="26" stopIfTrue="1">
      <formula>ISTEXT(AG15)</formula>
    </cfRule>
    <cfRule type="expression" dxfId="6159" priority="27">
      <formula>FIND("Agir",#REF!)</formula>
    </cfRule>
    <cfRule type="expression" dxfId="6158" priority="28">
      <formula>FIND("Réagir",#REF!)</formula>
    </cfRule>
  </conditionalFormatting>
  <conditionalFormatting sqref="AM7:AM14 AQ7:AQ14 AV7:AV14 AG7:AG14">
    <cfRule type="expression" dxfId="6157" priority="187" stopIfTrue="1">
      <formula>ISTEXT(AG7)</formula>
    </cfRule>
  </conditionalFormatting>
  <conditionalFormatting sqref="AM7:AM14 AQ7:AQ14 AV7:AV14">
    <cfRule type="expression" dxfId="6156" priority="221">
      <formula>FIND("Réagir",#REF!)</formula>
    </cfRule>
    <cfRule type="expression" dxfId="6155" priority="220">
      <formula>FIND("Agir",#REF!)</formula>
    </cfRule>
  </conditionalFormatting>
  <conditionalFormatting sqref="AM7:AM15 AQ7:AQ15 AV7:AV15">
    <cfRule type="expression" dxfId="6154" priority="134">
      <formula>FIND("Agir",#REF!)</formula>
    </cfRule>
    <cfRule type="expression" dxfId="6153" priority="135">
      <formula>FIND("Réagir",#REF!)</formula>
    </cfRule>
  </conditionalFormatting>
  <conditionalFormatting sqref="AM15 AQ15 AV15 AG7:AG15">
    <cfRule type="expression" dxfId="6152" priority="121" stopIfTrue="1">
      <formula>ISTEXT(AG7)</formula>
    </cfRule>
  </conditionalFormatting>
  <conditionalFormatting sqref="AM15 AQ15 AV15 AG15">
    <cfRule type="expression" dxfId="6151" priority="35" stopIfTrue="1">
      <formula>ISTEXT(AG15)</formula>
    </cfRule>
  </conditionalFormatting>
  <conditionalFormatting sqref="AM15 AQ15 AV15">
    <cfRule type="expression" dxfId="6150" priority="48">
      <formula>FIND("Agir",#REF!)</formula>
    </cfRule>
    <cfRule type="expression" dxfId="6149" priority="120">
      <formula>FIND("Réagir",#REF!)</formula>
    </cfRule>
    <cfRule type="expression" dxfId="6148" priority="119">
      <formula>FIND("Agir",#REF!)</formula>
    </cfRule>
    <cfRule type="expression" dxfId="6147" priority="49">
      <formula>FIND("Réagir",#REF!)</formula>
    </cfRule>
    <cfRule type="expression" dxfId="6146" priority="34">
      <formula>FIND("Réagir",#REF!)</formula>
    </cfRule>
    <cfRule type="expression" dxfId="6145" priority="33">
      <formula>FIND("Agir",#REF!)</formula>
    </cfRule>
  </conditionalFormatting>
  <conditionalFormatting sqref="AQ7:AQ14 AM7:AM14 AV7:AV14">
    <cfRule type="expression" dxfId="6144" priority="219" stopIfTrue="1">
      <formula>ISTEXT(AM7)</formula>
    </cfRule>
  </conditionalFormatting>
  <conditionalFormatting sqref="AQ7:AQ14">
    <cfRule type="expression" dxfId="6143" priority="216">
      <formula>FIND("Réagir",AV7)</formula>
    </cfRule>
    <cfRule type="expression" dxfId="6142" priority="215">
      <formula>FIND("Agir",AV7)</formula>
    </cfRule>
    <cfRule type="expression" dxfId="6141" priority="214" stopIfTrue="1">
      <formula>ISTEXT(AQ7)</formula>
    </cfRule>
  </conditionalFormatting>
  <conditionalFormatting sqref="AQ7:AQ15 AM7:AM15 AV7:AV15">
    <cfRule type="expression" dxfId="6140" priority="133" stopIfTrue="1">
      <formula>ISTEXT(AM7)</formula>
    </cfRule>
  </conditionalFormatting>
  <conditionalFormatting sqref="AQ8:AQ14">
    <cfRule type="expression" dxfId="6139" priority="194">
      <formula>FIND("Agir",AV8)</formula>
    </cfRule>
    <cfRule type="expression" dxfId="6138" priority="193" stopIfTrue="1">
      <formula>ISTEXT(AQ8)</formula>
    </cfRule>
    <cfRule type="expression" dxfId="6137" priority="195">
      <formula>FIND("Réagir",AV8)</formula>
    </cfRule>
  </conditionalFormatting>
  <conditionalFormatting sqref="AQ11">
    <cfRule type="expression" dxfId="6136" priority="101">
      <formula>FIND("Réagir",AV11)</formula>
    </cfRule>
    <cfRule type="expression" dxfId="6135" priority="99" stopIfTrue="1">
      <formula>ISTEXT(AQ11)</formula>
    </cfRule>
    <cfRule type="expression" dxfId="6134" priority="100">
      <formula>FIND("Agir",AV11)</formula>
    </cfRule>
  </conditionalFormatting>
  <conditionalFormatting sqref="AQ13">
    <cfRule type="expression" dxfId="6133" priority="89" stopIfTrue="1">
      <formula>ISTEXT(AQ13)</formula>
    </cfRule>
    <cfRule type="expression" dxfId="6132" priority="90">
      <formula>FIND("Agir",AV13)</formula>
    </cfRule>
    <cfRule type="expression" dxfId="6131" priority="91">
      <formula>FIND("Réagir",AV13)</formula>
    </cfRule>
  </conditionalFormatting>
  <conditionalFormatting sqref="AQ15 AM15 AV15">
    <cfRule type="expression" dxfId="6130" priority="47" stopIfTrue="1">
      <formula>ISTEXT(AM15)</formula>
    </cfRule>
  </conditionalFormatting>
  <conditionalFormatting sqref="AQ15">
    <cfRule type="expression" dxfId="6129" priority="129">
      <formula>FIND("Réagir",AV15)</formula>
    </cfRule>
    <cfRule type="expression" dxfId="6128" priority="127" stopIfTrue="1">
      <formula>ISTEXT(AQ15)</formula>
    </cfRule>
    <cfRule type="expression" dxfId="6127" priority="45">
      <formula>FIND("Agir",AV15)</formula>
    </cfRule>
    <cfRule type="expression" dxfId="6126" priority="44" stopIfTrue="1">
      <formula>ISTEXT(AQ15)</formula>
    </cfRule>
    <cfRule type="expression" dxfId="6125" priority="43">
      <formula>FIND("Réagir",AV15)</formula>
    </cfRule>
    <cfRule type="expression" dxfId="6124" priority="42">
      <formula>FIND("Agir",AV15)</formula>
    </cfRule>
    <cfRule type="expression" dxfId="6123" priority="41" stopIfTrue="1">
      <formula>ISTEXT(AQ15)</formula>
    </cfRule>
    <cfRule type="expression" dxfId="6122" priority="46">
      <formula>FIND("Réagir",AV15)</formula>
    </cfRule>
    <cfRule type="expression" dxfId="6121" priority="128">
      <formula>FIND("Agir",AV15)</formula>
    </cfRule>
    <cfRule type="expression" dxfId="6120" priority="132">
      <formula>FIND("Réagir",AV15)</formula>
    </cfRule>
    <cfRule type="expression" dxfId="6119" priority="131">
      <formula>FIND("Agir",AV15)</formula>
    </cfRule>
    <cfRule type="expression" dxfId="6118" priority="130" stopIfTrue="1">
      <formula>ISTEXT(AQ15)</formula>
    </cfRule>
  </conditionalFormatting>
  <conditionalFormatting sqref="AV15 AM15 AQ15">
    <cfRule type="expression" dxfId="6117" priority="118" stopIfTrue="1">
      <formula>ISTEXT(AM15)</formula>
    </cfRule>
    <cfRule type="expression" dxfId="6116" priority="32" stopIfTrue="1">
      <formula>ISTEXT(AM15)</formula>
    </cfRule>
  </conditionalFormatting>
  <conditionalFormatting sqref="AV7:AY15">
    <cfRule type="expression" dxfId="6115" priority="111">
      <formula>FIND("Réagir",#REF!)</formula>
    </cfRule>
    <cfRule type="expression" dxfId="6114" priority="109" stopIfTrue="1">
      <formula>ISTEXT(AV7)</formula>
    </cfRule>
    <cfRule type="expression" dxfId="6113" priority="110">
      <formula>FIND("Agir",#REF!)</formula>
    </cfRule>
  </conditionalFormatting>
  <conditionalFormatting sqref="AV15:AY15">
    <cfRule type="expression" dxfId="6112" priority="25">
      <formula>FIND("Réagir",#REF!)</formula>
    </cfRule>
    <cfRule type="expression" dxfId="6111" priority="24">
      <formula>FIND("Agir",#REF!)</formula>
    </cfRule>
    <cfRule type="expression" dxfId="6110" priority="23" stopIfTrue="1">
      <formula>ISTEXT(AV15)</formula>
    </cfRule>
  </conditionalFormatting>
  <conditionalFormatting sqref="AW4:AX4">
    <cfRule type="containsText" dxfId="6109" priority="10" stopIfTrue="1" operator="containsText" text="Terme">
      <formula>NOT(ISERROR(SEARCH("Terme",AW4)))</formula>
    </cfRule>
    <cfRule type="containsText" dxfId="6108" priority="8" stopIfTrue="1" operator="containsText" text="Première">
      <formula>NOT(ISERROR(SEARCH("Première",AW4)))</formula>
    </cfRule>
    <cfRule type="containsText" dxfId="6107" priority="9" stopIfTrue="1" operator="containsText" text="Seconde">
      <formula>NOT(ISERROR(SEARCH("Seconde",AW4)))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5" xr:uid="{00000000-0002-0000-07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5" xr:uid="{00000000-0002-0000-07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5" xr:uid="{00000000-0002-0000-0700-000002000000}">
      <formula1>$M$1:$P$1</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AY14"/>
  <sheetViews>
    <sheetView topLeftCell="A13" zoomScale="70" zoomScaleNormal="70" workbookViewId="0">
      <selection activeCell="B2" sqref="B2:G2"/>
    </sheetView>
  </sheetViews>
  <sheetFormatPr defaultColWidth="10.7109375" defaultRowHeight="11.45"/>
  <cols>
    <col min="1" max="1" width="1.42578125" style="205" customWidth="1"/>
    <col min="2" max="2" width="4.42578125" style="297" customWidth="1"/>
    <col min="3" max="3" width="83" style="298" customWidth="1"/>
    <col min="4" max="4" width="46" style="299" customWidth="1"/>
    <col min="5" max="5" width="9.85546875" style="205" customWidth="1"/>
    <col min="6" max="6" width="9.85546875" style="300" customWidth="1"/>
    <col min="7" max="7" width="46" style="299" customWidth="1"/>
    <col min="8" max="8" width="8.85546875" style="299" customWidth="1"/>
    <col min="9" max="9" width="45.7109375" style="299" customWidth="1"/>
    <col min="10" max="10" width="20.7109375" style="299" customWidth="1"/>
    <col min="11" max="26" width="5.7109375" style="205" hidden="1" customWidth="1"/>
    <col min="27" max="27" width="20.7109375" style="299" hidden="1" customWidth="1"/>
    <col min="28" max="32" width="10.5703125" style="205" hidden="1" customWidth="1"/>
    <col min="33" max="33" width="20.7109375" style="299" hidden="1" customWidth="1"/>
    <col min="34" max="38" width="10.5703125" style="205" hidden="1" customWidth="1"/>
    <col min="39" max="39" width="20.7109375" style="299" hidden="1" customWidth="1"/>
    <col min="40" max="42" width="10.5703125" style="205" hidden="1" customWidth="1"/>
    <col min="43" max="43" width="20.7109375" style="299" hidden="1" customWidth="1"/>
    <col min="44" max="47" width="10.5703125" style="205" hidden="1" customWidth="1"/>
    <col min="48" max="48" width="20.7109375" style="299" hidden="1" customWidth="1"/>
    <col min="49" max="49" width="45.7109375" style="299" hidden="1" customWidth="1"/>
    <col min="50" max="50" width="45.7109375" style="299" customWidth="1"/>
    <col min="51" max="51" width="45.7109375" style="299" hidden="1" customWidth="1"/>
    <col min="52" max="16384" width="10.7109375" style="205"/>
  </cols>
  <sheetData>
    <row r="1" spans="1:51" s="200" customFormat="1" ht="13.15" thickBot="1">
      <c r="B1" s="201"/>
      <c r="C1" s="202"/>
      <c r="D1" s="203"/>
      <c r="F1" s="204"/>
      <c r="G1" s="203"/>
      <c r="H1" s="203"/>
      <c r="I1" s="203"/>
      <c r="J1" s="203"/>
      <c r="L1" s="200">
        <v>0</v>
      </c>
      <c r="M1" s="200">
        <v>1</v>
      </c>
      <c r="N1" s="200">
        <v>2</v>
      </c>
      <c r="O1" s="200">
        <v>3</v>
      </c>
      <c r="P1" s="200">
        <v>4</v>
      </c>
      <c r="Q1" s="200">
        <v>5</v>
      </c>
      <c r="AA1" s="99"/>
      <c r="AG1" s="99"/>
      <c r="AM1" s="99"/>
      <c r="AQ1" s="99"/>
      <c r="AV1" s="99"/>
      <c r="AW1" s="203"/>
      <c r="AX1" s="203"/>
      <c r="AY1" s="203"/>
    </row>
    <row r="2" spans="1:51" s="200" customFormat="1" ht="60" customHeight="1" thickBot="1">
      <c r="B2" s="735" t="s">
        <v>161</v>
      </c>
      <c r="C2" s="736"/>
      <c r="D2" s="736"/>
      <c r="E2" s="736"/>
      <c r="F2" s="736"/>
      <c r="G2" s="737"/>
      <c r="H2" s="203"/>
      <c r="I2" s="203"/>
      <c r="J2" s="203"/>
      <c r="AA2" s="203"/>
      <c r="AG2" s="203"/>
      <c r="AM2" s="203"/>
      <c r="AQ2" s="203"/>
      <c r="AV2" s="203"/>
      <c r="AW2" s="203"/>
      <c r="AX2" s="203"/>
      <c r="AY2" s="203"/>
    </row>
    <row r="3" spans="1:51" s="200" customFormat="1" ht="16.149999999999999" thickBot="1">
      <c r="B3" s="741"/>
      <c r="C3" s="742"/>
      <c r="D3" s="742"/>
      <c r="E3" s="742"/>
      <c r="F3" s="742"/>
      <c r="G3" s="742"/>
      <c r="H3" s="742"/>
      <c r="I3" s="742"/>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2"/>
      <c r="AX3" s="742"/>
      <c r="AY3" s="744"/>
    </row>
    <row r="4" spans="1:51" ht="21.75" customHeight="1">
      <c r="A4" s="200"/>
      <c r="B4" s="745"/>
      <c r="C4" s="746"/>
      <c r="D4" s="749" t="s">
        <v>11</v>
      </c>
      <c r="E4" s="750"/>
      <c r="F4" s="751" t="s">
        <v>12</v>
      </c>
      <c r="G4" s="752"/>
      <c r="H4" s="753" t="s">
        <v>13</v>
      </c>
      <c r="I4" s="754"/>
      <c r="J4" s="454" t="s">
        <v>14</v>
      </c>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4"/>
      <c r="AW4" s="535"/>
      <c r="AX4" s="755" t="s">
        <v>15</v>
      </c>
      <c r="AY4" s="756"/>
    </row>
    <row r="5" spans="1:51" s="222" customFormat="1" ht="168" customHeight="1" thickBot="1">
      <c r="A5" s="206"/>
      <c r="B5" s="747"/>
      <c r="C5" s="748"/>
      <c r="D5" s="207" t="s">
        <v>16</v>
      </c>
      <c r="E5" s="208" t="s">
        <v>11</v>
      </c>
      <c r="F5" s="209" t="s">
        <v>12</v>
      </c>
      <c r="G5" s="210" t="s">
        <v>17</v>
      </c>
      <c r="H5" s="211" t="s">
        <v>18</v>
      </c>
      <c r="I5" s="212" t="s">
        <v>19</v>
      </c>
      <c r="J5" s="213" t="s">
        <v>20</v>
      </c>
      <c r="K5" s="214" t="s">
        <v>21</v>
      </c>
      <c r="L5" s="100" t="s">
        <v>22</v>
      </c>
      <c r="M5" s="101" t="s">
        <v>23</v>
      </c>
      <c r="N5" s="102" t="s">
        <v>24</v>
      </c>
      <c r="O5" s="103" t="s">
        <v>25</v>
      </c>
      <c r="P5" s="104" t="s">
        <v>26</v>
      </c>
      <c r="Q5" s="105" t="s">
        <v>27</v>
      </c>
      <c r="R5" s="106" t="s">
        <v>28</v>
      </c>
      <c r="S5" s="215" t="s">
        <v>29</v>
      </c>
      <c r="T5" s="215" t="s">
        <v>30</v>
      </c>
      <c r="U5" s="215" t="s">
        <v>31</v>
      </c>
      <c r="V5" s="215" t="s">
        <v>32</v>
      </c>
      <c r="W5" s="215" t="s">
        <v>33</v>
      </c>
      <c r="X5" s="215" t="s">
        <v>34</v>
      </c>
      <c r="Y5" s="215" t="s">
        <v>35</v>
      </c>
      <c r="Z5" s="215" t="s">
        <v>36</v>
      </c>
      <c r="AA5" s="216" t="s">
        <v>37</v>
      </c>
      <c r="AB5" s="217" t="s">
        <v>38</v>
      </c>
      <c r="AC5" s="217" t="s">
        <v>39</v>
      </c>
      <c r="AD5" s="217" t="s">
        <v>40</v>
      </c>
      <c r="AE5" s="217" t="s">
        <v>41</v>
      </c>
      <c r="AF5" s="217" t="s">
        <v>42</v>
      </c>
      <c r="AG5" s="216" t="s">
        <v>43</v>
      </c>
      <c r="AH5" s="217" t="s">
        <v>44</v>
      </c>
      <c r="AI5" s="217" t="s">
        <v>45</v>
      </c>
      <c r="AJ5" s="217" t="s">
        <v>46</v>
      </c>
      <c r="AK5" s="217" t="s">
        <v>47</v>
      </c>
      <c r="AL5" s="217" t="s">
        <v>48</v>
      </c>
      <c r="AM5" s="216" t="s">
        <v>49</v>
      </c>
      <c r="AN5" s="217" t="s">
        <v>50</v>
      </c>
      <c r="AO5" s="217" t="s">
        <v>51</v>
      </c>
      <c r="AP5" s="217" t="s">
        <v>52</v>
      </c>
      <c r="AQ5" s="216" t="s">
        <v>53</v>
      </c>
      <c r="AR5" s="217" t="s">
        <v>54</v>
      </c>
      <c r="AS5" s="217" t="s">
        <v>55</v>
      </c>
      <c r="AT5" s="217" t="s">
        <v>56</v>
      </c>
      <c r="AU5" s="217" t="s">
        <v>57</v>
      </c>
      <c r="AV5" s="218" t="s">
        <v>58</v>
      </c>
      <c r="AW5" s="219" t="s">
        <v>59</v>
      </c>
      <c r="AX5" s="220" t="s">
        <v>60</v>
      </c>
      <c r="AY5" s="221" t="s">
        <v>61</v>
      </c>
    </row>
    <row r="6" spans="1:51" s="303" customFormat="1" ht="31.5" customHeight="1" thickBot="1">
      <c r="A6" s="302"/>
      <c r="B6" s="738" t="s">
        <v>62</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row>
    <row r="7" spans="1:51" s="233" customFormat="1" ht="114" customHeight="1">
      <c r="A7" s="226"/>
      <c r="B7" s="260" t="s">
        <v>162</v>
      </c>
      <c r="C7" s="194" t="s">
        <v>163</v>
      </c>
      <c r="D7" s="85"/>
      <c r="E7" s="86"/>
      <c r="F7" s="87"/>
      <c r="G7" s="87"/>
      <c r="H7" s="88"/>
      <c r="I7" s="88"/>
      <c r="J7" s="228" t="str">
        <f>S7</f>
        <v/>
      </c>
      <c r="K7" s="229">
        <f>E7*10+F7</f>
        <v>0</v>
      </c>
      <c r="L7" s="229" t="b">
        <f>OR(K7=31)</f>
        <v>0</v>
      </c>
      <c r="M7" s="229" t="b">
        <f>OR(K7=21,K7=32)</f>
        <v>0</v>
      </c>
      <c r="N7" s="229" t="b">
        <f>OR(K7=22,K7=33)</f>
        <v>0</v>
      </c>
      <c r="O7" s="229" t="b">
        <f>OR(K7=11,K7=12)</f>
        <v>0</v>
      </c>
      <c r="P7" s="229" t="b">
        <f>OR(K7=23,K7=34)</f>
        <v>0</v>
      </c>
      <c r="Q7" s="229" t="b">
        <f>OR(K7=13,K7=14,K7=24)</f>
        <v>0</v>
      </c>
      <c r="R7" s="229" t="b">
        <f>OR(K7=1,K7=2,K7=3,K7=4)</f>
        <v>0</v>
      </c>
      <c r="S7" s="230" t="str">
        <f t="shared" ref="S7:S14" si="0">IF(COUNTA(E7:F7)&lt;2,"",(IF(L7=TRUE,$L$5,IF(M7=TRUE,$M$5,IF(N7=TRUE,$N$5,IF(O7=TRUE,$O$5,IF(P7=TRUE,$P$5,IF(Q7=TRUE,$Q$5,IF(R7=TRUE,$R$5,0)))))))))</f>
        <v/>
      </c>
      <c r="T7" s="231" t="str">
        <f t="shared" ref="T7:T14" si="1">IF(COUNTA(E7:F7)&lt;2,"",(IF(L7=TRUE,6,IF(M7=TRUE,5,IF(N7=TRUE,4,IF(O7=TRUE,3,IF(P7=TRUE,2,IF(Q7=TRUE,1,IF(R7=TRUE,0,0)))))))))</f>
        <v/>
      </c>
      <c r="U7" s="232" t="e">
        <f t="shared" ref="U7:U14" si="2">T7*10+H7</f>
        <v>#VALUE!</v>
      </c>
      <c r="V7" s="229" t="e">
        <f>OR(U7=61,U7=62,U7=63)</f>
        <v>#VALUE!</v>
      </c>
      <c r="W7" s="229" t="e">
        <f>OR(U7=51,U7=52)</f>
        <v>#VALUE!</v>
      </c>
      <c r="X7" s="229" t="e">
        <f>OR(U7=31,U7=41,U7=42,U7=53)</f>
        <v>#VALUE!</v>
      </c>
      <c r="Y7" s="229" t="e">
        <f>OR(U7=21,U7=32)</f>
        <v>#VALUE!</v>
      </c>
      <c r="Z7" s="229" t="e">
        <f>AND(V7=FALSE,W7=FALSE,X7=FALSE,Y7=FALSE)</f>
        <v>#VALUE!</v>
      </c>
      <c r="AA7" s="115" t="str">
        <f>IF(COUNTA(E7:F7:H7)&lt;3,"",(IF(V7=TRUE,$V$5,IF(W7=TRUE,$W$5,IF(X7=TRUE,$X$5,IF(Y7=TRUE,$Y$5,"Non"))))))</f>
        <v/>
      </c>
      <c r="AB7" s="229" t="e">
        <f>OR(U7=61,U7=62,U7=51,U7=52)</f>
        <v>#VALUE!</v>
      </c>
      <c r="AC7" s="229" t="e">
        <f>OR(U7=41,U7=42)</f>
        <v>#VALUE!</v>
      </c>
      <c r="AD7" s="229" t="e">
        <f>OR(U7=31,U7=32,U7=63,U7=64,U7=53,U7=54,)</f>
        <v>#VALUE!</v>
      </c>
      <c r="AE7" s="229" t="e">
        <f>OR(U7=21,U7=22,)</f>
        <v>#VALUE!</v>
      </c>
      <c r="AF7" s="229" t="e">
        <f>OR(U7=11,U7=12,U7=13,U7=23,)</f>
        <v>#VALUE!</v>
      </c>
      <c r="AG7" s="115" t="str">
        <f>IF(COUNTA(E7:F7:H7)&lt;3,"",(IF(AB7=TRUE,$AB$5,IF(AC7=TRUE,$AC$5,IF(AD7=TRUE,$AD$5,IF(AE7=TRUE,$AE$5,IF(AF7=TRUE,$AF$5,"Aucune")))))))</f>
        <v/>
      </c>
      <c r="AH7" s="229" t="e">
        <f>OR(U7=62,U7=52,U7=42)</f>
        <v>#VALUE!</v>
      </c>
      <c r="AI7" s="229" t="e">
        <f>OR(U7=63,U7=53,U7=43,U7=64,U7=54)</f>
        <v>#VALUE!</v>
      </c>
      <c r="AJ7" s="229" t="e">
        <f>OR(U7=61,U7=51,U7=41)</f>
        <v>#VALUE!</v>
      </c>
      <c r="AK7" s="229" t="e">
        <f>OR(U7=44,U7=32,U7=33,U7=34)</f>
        <v>#VALUE!</v>
      </c>
      <c r="AL7" s="229" t="e">
        <f>OR(U7=22,U7=23,U7=24,U7=12,U7=13,U7=14)</f>
        <v>#VALUE!</v>
      </c>
      <c r="AM7" s="115" t="str">
        <f>IF(COUNTA(E7:F7:H7)&lt;3,"",(IF(AH7=TRUE,$AH$5,IF(AI7=TRUE,$AI$5,IF(AJ7=TRUE,$AJ$5,IF(AK7=TRUE,$AK$5,IF(AL7=TRUE,$AL$5,"Aucune")))))))</f>
        <v/>
      </c>
      <c r="AN7" s="229" t="e">
        <f>OR(U7=61,U7=62,U7=63,U7=51,U7=52,U7=53)</f>
        <v>#VALUE!</v>
      </c>
      <c r="AO7" s="229" t="e">
        <f>OR(U7=41,U7=42,U7=43,U7=31,U7=32,U7=33)</f>
        <v>#VALUE!</v>
      </c>
      <c r="AP7" s="229" t="e">
        <f>OR(U7=21,U7=22,U7=23,U7=11,U7=12,U7=13)</f>
        <v>#VALUE!</v>
      </c>
      <c r="AQ7" s="115" t="str">
        <f>IF(COUNTA(E7:F7:H7)&lt;3,"",(IF(AN7=TRUE,$AN$5,IF(AO7=TRUE,$AO$5,IF(AP7=TRUE,$AP$5,"Aucune action requise")))))</f>
        <v/>
      </c>
      <c r="AR7" s="229" t="e">
        <f>OR(U7=61,U7=51,U7=41,U7=31,U7=21)</f>
        <v>#VALUE!</v>
      </c>
      <c r="AS7" s="229" t="e">
        <f>OR(U7=62,U7=52,U7=42,U7=32,U7=22,U7=63,U7=53)</f>
        <v>#VALUE!</v>
      </c>
      <c r="AT7" s="229" t="e">
        <f>OR(U7=43,U7=33,U7=23,U7=34,U7=24)</f>
        <v>#VALUE!</v>
      </c>
      <c r="AU7" s="229" t="e">
        <f>OR(U7=64,U7=54,U7=44)</f>
        <v>#VALUE!</v>
      </c>
      <c r="AV7" s="115" t="str">
        <f>IF(COUNTA(E7:F7:H7)&lt;3,"",(IF(AR7=TRUE,$AR$5,IF(AS7=TRUE,$AS$5,IF(AT7=TRUE,$AT$5,IF(AU7=TRUE,$AU$5,"Aucun"))))))</f>
        <v/>
      </c>
      <c r="AW7" s="116"/>
      <c r="AX7" s="89"/>
      <c r="AY7" s="117"/>
    </row>
    <row r="8" spans="1:51" s="233" customFormat="1" ht="114" customHeight="1">
      <c r="A8" s="226"/>
      <c r="B8" s="261" t="s">
        <v>164</v>
      </c>
      <c r="C8" s="159" t="s">
        <v>165</v>
      </c>
      <c r="D8" s="80"/>
      <c r="E8" s="31"/>
      <c r="F8" s="32"/>
      <c r="G8" s="32"/>
      <c r="H8" s="33"/>
      <c r="I8" s="33"/>
      <c r="J8" s="236" t="str">
        <f t="shared" ref="J8:J14" si="3">S8</f>
        <v/>
      </c>
      <c r="K8" s="237">
        <f t="shared" ref="K8:K14" si="4">E8*10+F8</f>
        <v>0</v>
      </c>
      <c r="L8" s="237" t="b">
        <f t="shared" ref="L8:L14" si="5">OR(K8=31)</f>
        <v>0</v>
      </c>
      <c r="M8" s="237" t="b">
        <f t="shared" ref="M8:M14" si="6">OR(K8=21,K8=32)</f>
        <v>0</v>
      </c>
      <c r="N8" s="237" t="b">
        <f t="shared" ref="N8:N14" si="7">OR(K8=22,K8=33)</f>
        <v>0</v>
      </c>
      <c r="O8" s="237" t="b">
        <f t="shared" ref="O8:O14" si="8">OR(K8=11,K8=12)</f>
        <v>0</v>
      </c>
      <c r="P8" s="237" t="b">
        <f t="shared" ref="P8:P14" si="9">OR(K8=23,K8=34)</f>
        <v>0</v>
      </c>
      <c r="Q8" s="237" t="b">
        <f t="shared" ref="Q8:Q14" si="10">OR(K8=13,K8=14,K8=24)</f>
        <v>0</v>
      </c>
      <c r="R8" s="237" t="b">
        <f t="shared" ref="R8:R14" si="11">OR(K8=1,K8=2,K8=3,K8=4)</f>
        <v>0</v>
      </c>
      <c r="S8" s="238" t="str">
        <f t="shared" si="0"/>
        <v/>
      </c>
      <c r="T8" s="239" t="str">
        <f t="shared" si="1"/>
        <v/>
      </c>
      <c r="U8" s="240" t="e">
        <f t="shared" si="2"/>
        <v>#VALUE!</v>
      </c>
      <c r="V8" s="237" t="e">
        <f t="shared" ref="V8:V14" si="12">OR(U8=61,U8=62,U8=63)</f>
        <v>#VALUE!</v>
      </c>
      <c r="W8" s="237" t="e">
        <f t="shared" ref="W8:W14" si="13">OR(U8=51,U8=52)</f>
        <v>#VALUE!</v>
      </c>
      <c r="X8" s="237" t="e">
        <f t="shared" ref="X8:X14" si="14">OR(U8=31,U8=41,U8=42,U8=53)</f>
        <v>#VALUE!</v>
      </c>
      <c r="Y8" s="237" t="e">
        <f t="shared" ref="Y8:Y14" si="15">OR(U8=21,U8=32)</f>
        <v>#VALUE!</v>
      </c>
      <c r="Z8" s="237" t="e">
        <f t="shared" ref="Z8:Z14" si="16">AND(V8=FALSE,W8=FALSE,X8=FALSE,Y8=FALSE)</f>
        <v>#VALUE!</v>
      </c>
      <c r="AA8" s="121" t="str">
        <f>IF(COUNTA(E8:F8:H8)&lt;3,"",(IF(V8=TRUE,$V$5,IF(W8=TRUE,$W$5,IF(X8=TRUE,$X$5,IF(Y8=TRUE,$Y$5,"Non"))))))</f>
        <v/>
      </c>
      <c r="AB8" s="237" t="e">
        <f t="shared" ref="AB8:AB14" si="17">OR(U8=61,U8=62,U8=51,U8=52)</f>
        <v>#VALUE!</v>
      </c>
      <c r="AC8" s="237" t="e">
        <f t="shared" ref="AC8:AC14" si="18">OR(U8=41,U8=42)</f>
        <v>#VALUE!</v>
      </c>
      <c r="AD8" s="237" t="e">
        <f t="shared" ref="AD8:AD14" si="19">OR(U8=31,U8=32,U8=63,U8=64,U8=53,U8=54,)</f>
        <v>#VALUE!</v>
      </c>
      <c r="AE8" s="237" t="e">
        <f t="shared" ref="AE8:AE14" si="20">OR(U8=21,U8=22,)</f>
        <v>#VALUE!</v>
      </c>
      <c r="AF8" s="237" t="e">
        <f t="shared" ref="AF8:AF14" si="21">OR(U8=11,U8=12,U8=13,U8=23,)</f>
        <v>#VALUE!</v>
      </c>
      <c r="AG8" s="121" t="str">
        <f>IF(COUNTA(E8:F8:H8)&lt;3,"",(IF(AB8=TRUE,$AB$5,IF(AC8=TRUE,$AC$5,IF(AD8=TRUE,$AD$5,IF(AE8=TRUE,$AE$5,IF(AF8=TRUE,$AF$5,"Aucune")))))))</f>
        <v/>
      </c>
      <c r="AH8" s="237" t="e">
        <f t="shared" ref="AH8:AH14" si="22">OR(U8=62,U8=52,U8=42)</f>
        <v>#VALUE!</v>
      </c>
      <c r="AI8" s="237" t="e">
        <f t="shared" ref="AI8:AI14" si="23">OR(U8=63,U8=53,U8=43,U8=64,U8=54)</f>
        <v>#VALUE!</v>
      </c>
      <c r="AJ8" s="237" t="e">
        <f t="shared" ref="AJ8:AJ14" si="24">OR(U8=61,U8=51,U8=41)</f>
        <v>#VALUE!</v>
      </c>
      <c r="AK8" s="237" t="e">
        <f t="shared" ref="AK8:AK14" si="25">OR(U8=44,U8=32,U8=33,U8=34)</f>
        <v>#VALUE!</v>
      </c>
      <c r="AL8" s="237" t="e">
        <f t="shared" ref="AL8:AL14" si="26">OR(U8=22,U8=23,U8=24,U8=12,U8=13,U8=14)</f>
        <v>#VALUE!</v>
      </c>
      <c r="AM8" s="121" t="str">
        <f>IF(COUNTA(E8:F8:H8)&lt;3,"",(IF(AH8=TRUE,$AH$5,IF(AI8=TRUE,$AI$5,IF(AJ8=TRUE,$AJ$5,IF(AK8=TRUE,$AK$5,IF(AL8=TRUE,$AL$5,"Aucune")))))))</f>
        <v/>
      </c>
      <c r="AN8" s="237" t="e">
        <f t="shared" ref="AN8:AN14" si="27">OR(U8=61,U8=62,U8=63,U8=51,U8=52,U8=53)</f>
        <v>#VALUE!</v>
      </c>
      <c r="AO8" s="237" t="e">
        <f t="shared" ref="AO8:AO14" si="28">OR(U8=41,U8=42,U8=43,U8=31,U8=32,U8=33)</f>
        <v>#VALUE!</v>
      </c>
      <c r="AP8" s="237" t="e">
        <f t="shared" ref="AP8:AP14" si="29">OR(U8=21,U8=22,U8=23,U8=11,U8=12,U8=13)</f>
        <v>#VALUE!</v>
      </c>
      <c r="AQ8" s="121" t="str">
        <f>IF(COUNTA(E8:F8:H8)&lt;3,"",(IF(AN8=TRUE,$AN$5,IF(AO8=TRUE,$AO$5,IF(AP8=TRUE,$AP$5,"Aucune action requise")))))</f>
        <v/>
      </c>
      <c r="AR8" s="237" t="e">
        <f t="shared" ref="AR8:AR14" si="30">OR(U8=61,U8=51,U8=41,U8=31,U8=21)</f>
        <v>#VALUE!</v>
      </c>
      <c r="AS8" s="237" t="e">
        <f t="shared" ref="AS8:AS14" si="31">OR(U8=62,U8=52,U8=42,U8=32,U8=22,U8=63,U8=53)</f>
        <v>#VALUE!</v>
      </c>
      <c r="AT8" s="237" t="e">
        <f t="shared" ref="AT8:AT14" si="32">OR(U8=43,U8=33,U8=23,U8=34,U8=24)</f>
        <v>#VALUE!</v>
      </c>
      <c r="AU8" s="237" t="e">
        <f t="shared" ref="AU8:AU14" si="33">OR(U8=64,U8=54,U8=44)</f>
        <v>#VALUE!</v>
      </c>
      <c r="AV8" s="121" t="str">
        <f>IF(COUNTA(E8:F8:H8)&lt;3,"",(IF(AR8=TRUE,$AR$5,IF(AS8=TRUE,$AS$5,IF(AT8=TRUE,$AT$5,IF(AU8=TRUE,$AU$5,"Aucun"))))))</f>
        <v/>
      </c>
      <c r="AW8" s="122"/>
      <c r="AX8" s="34"/>
      <c r="AY8" s="123"/>
    </row>
    <row r="9" spans="1:51" s="233" customFormat="1" ht="114" customHeight="1">
      <c r="A9" s="226"/>
      <c r="B9" s="261" t="s">
        <v>166</v>
      </c>
      <c r="C9" s="159" t="s">
        <v>167</v>
      </c>
      <c r="D9" s="80"/>
      <c r="E9" s="31"/>
      <c r="F9" s="32"/>
      <c r="G9" s="32"/>
      <c r="H9" s="33"/>
      <c r="I9" s="33"/>
      <c r="J9" s="236" t="str">
        <f t="shared" si="3"/>
        <v/>
      </c>
      <c r="K9" s="237">
        <f t="shared" si="4"/>
        <v>0</v>
      </c>
      <c r="L9" s="237" t="b">
        <f t="shared" si="5"/>
        <v>0</v>
      </c>
      <c r="M9" s="237" t="b">
        <f t="shared" si="6"/>
        <v>0</v>
      </c>
      <c r="N9" s="237" t="b">
        <f t="shared" si="7"/>
        <v>0</v>
      </c>
      <c r="O9" s="237" t="b">
        <f t="shared" si="8"/>
        <v>0</v>
      </c>
      <c r="P9" s="237" t="b">
        <f t="shared" si="9"/>
        <v>0</v>
      </c>
      <c r="Q9" s="237" t="b">
        <f t="shared" si="10"/>
        <v>0</v>
      </c>
      <c r="R9" s="237" t="b">
        <f t="shared" si="11"/>
        <v>0</v>
      </c>
      <c r="S9" s="238" t="str">
        <f t="shared" si="0"/>
        <v/>
      </c>
      <c r="T9" s="239" t="str">
        <f t="shared" si="1"/>
        <v/>
      </c>
      <c r="U9" s="240" t="e">
        <f t="shared" si="2"/>
        <v>#VALUE!</v>
      </c>
      <c r="V9" s="237" t="e">
        <f t="shared" si="12"/>
        <v>#VALUE!</v>
      </c>
      <c r="W9" s="237" t="e">
        <f t="shared" si="13"/>
        <v>#VALUE!</v>
      </c>
      <c r="X9" s="237" t="e">
        <f t="shared" si="14"/>
        <v>#VALUE!</v>
      </c>
      <c r="Y9" s="237" t="e">
        <f t="shared" si="15"/>
        <v>#VALUE!</v>
      </c>
      <c r="Z9" s="237" t="e">
        <f t="shared" si="16"/>
        <v>#VALUE!</v>
      </c>
      <c r="AA9" s="121" t="str">
        <f>IF(COUNTA(E9:F9:H9)&lt;3,"",(IF(V9=TRUE,$V$5,IF(W9=TRUE,$W$5,IF(X9=TRUE,$X$5,IF(Y9=TRUE,$Y$5,"Non"))))))</f>
        <v/>
      </c>
      <c r="AB9" s="237" t="e">
        <f t="shared" si="17"/>
        <v>#VALUE!</v>
      </c>
      <c r="AC9" s="237" t="e">
        <f t="shared" si="18"/>
        <v>#VALUE!</v>
      </c>
      <c r="AD9" s="237" t="e">
        <f t="shared" si="19"/>
        <v>#VALUE!</v>
      </c>
      <c r="AE9" s="237" t="e">
        <f t="shared" si="20"/>
        <v>#VALUE!</v>
      </c>
      <c r="AF9" s="237" t="e">
        <f t="shared" si="21"/>
        <v>#VALUE!</v>
      </c>
      <c r="AG9" s="121" t="str">
        <f>IF(COUNTA(E9:F9:H9)&lt;3,"",(IF(AB9=TRUE,$AB$5,IF(AC9=TRUE,$AC$5,IF(AD9=TRUE,$AD$5,IF(AE9=TRUE,$AE$5,IF(AF9=TRUE,$AF$5,"Aucune")))))))</f>
        <v/>
      </c>
      <c r="AH9" s="237" t="e">
        <f t="shared" si="22"/>
        <v>#VALUE!</v>
      </c>
      <c r="AI9" s="237" t="e">
        <f t="shared" si="23"/>
        <v>#VALUE!</v>
      </c>
      <c r="AJ9" s="237" t="e">
        <f t="shared" si="24"/>
        <v>#VALUE!</v>
      </c>
      <c r="AK9" s="237" t="e">
        <f t="shared" si="25"/>
        <v>#VALUE!</v>
      </c>
      <c r="AL9" s="237" t="e">
        <f t="shared" si="26"/>
        <v>#VALUE!</v>
      </c>
      <c r="AM9" s="121" t="str">
        <f>IF(COUNTA(E9:F9:H9)&lt;3,"",(IF(AH9=TRUE,$AH$5,IF(AI9=TRUE,$AI$5,IF(AJ9=TRUE,$AJ$5,IF(AK9=TRUE,$AK$5,IF(AL9=TRUE,$AL$5,"Aucune")))))))</f>
        <v/>
      </c>
      <c r="AN9" s="237" t="e">
        <f t="shared" si="27"/>
        <v>#VALUE!</v>
      </c>
      <c r="AO9" s="237" t="e">
        <f t="shared" si="28"/>
        <v>#VALUE!</v>
      </c>
      <c r="AP9" s="237" t="e">
        <f t="shared" si="29"/>
        <v>#VALUE!</v>
      </c>
      <c r="AQ9" s="121" t="str">
        <f>IF(COUNTA(E9:F9:H9)&lt;3,"",(IF(AN9=TRUE,$AN$5,IF(AO9=TRUE,$AO$5,IF(AP9=TRUE,$AP$5,"Aucune action requise")))))</f>
        <v/>
      </c>
      <c r="AR9" s="237" t="e">
        <f t="shared" si="30"/>
        <v>#VALUE!</v>
      </c>
      <c r="AS9" s="237" t="e">
        <f t="shared" si="31"/>
        <v>#VALUE!</v>
      </c>
      <c r="AT9" s="237" t="e">
        <f t="shared" si="32"/>
        <v>#VALUE!</v>
      </c>
      <c r="AU9" s="237" t="e">
        <f t="shared" si="33"/>
        <v>#VALUE!</v>
      </c>
      <c r="AV9" s="121" t="str">
        <f>IF(COUNTA(E9:F9:H9)&lt;3,"",(IF(AR9=TRUE,$AR$5,IF(AS9=TRUE,$AS$5,IF(AT9=TRUE,$AT$5,IF(AU9=TRUE,$AU$5,"Aucun"))))))</f>
        <v/>
      </c>
      <c r="AW9" s="122"/>
      <c r="AX9" s="34"/>
      <c r="AY9" s="123"/>
    </row>
    <row r="10" spans="1:51" s="233" customFormat="1" ht="114" customHeight="1">
      <c r="A10" s="226"/>
      <c r="B10" s="261" t="s">
        <v>168</v>
      </c>
      <c r="C10" s="159" t="s">
        <v>169</v>
      </c>
      <c r="D10" s="80"/>
      <c r="E10" s="31"/>
      <c r="F10" s="32"/>
      <c r="G10" s="32"/>
      <c r="H10" s="33"/>
      <c r="I10" s="33"/>
      <c r="J10" s="236" t="str">
        <f t="shared" si="3"/>
        <v/>
      </c>
      <c r="K10" s="237">
        <f t="shared" si="4"/>
        <v>0</v>
      </c>
      <c r="L10" s="237" t="b">
        <f t="shared" si="5"/>
        <v>0</v>
      </c>
      <c r="M10" s="237" t="b">
        <f t="shared" si="6"/>
        <v>0</v>
      </c>
      <c r="N10" s="237" t="b">
        <f t="shared" si="7"/>
        <v>0</v>
      </c>
      <c r="O10" s="237" t="b">
        <f t="shared" si="8"/>
        <v>0</v>
      </c>
      <c r="P10" s="237" t="b">
        <f t="shared" si="9"/>
        <v>0</v>
      </c>
      <c r="Q10" s="237" t="b">
        <f t="shared" si="10"/>
        <v>0</v>
      </c>
      <c r="R10" s="237" t="b">
        <f t="shared" si="11"/>
        <v>0</v>
      </c>
      <c r="S10" s="238" t="str">
        <f t="shared" si="0"/>
        <v/>
      </c>
      <c r="T10" s="239" t="str">
        <f t="shared" si="1"/>
        <v/>
      </c>
      <c r="U10" s="240" t="e">
        <f t="shared" si="2"/>
        <v>#VALUE!</v>
      </c>
      <c r="V10" s="237" t="e">
        <f t="shared" si="12"/>
        <v>#VALUE!</v>
      </c>
      <c r="W10" s="237" t="e">
        <f t="shared" si="13"/>
        <v>#VALUE!</v>
      </c>
      <c r="X10" s="237" t="e">
        <f t="shared" si="14"/>
        <v>#VALUE!</v>
      </c>
      <c r="Y10" s="237" t="e">
        <f t="shared" si="15"/>
        <v>#VALUE!</v>
      </c>
      <c r="Z10" s="237" t="e">
        <f t="shared" si="16"/>
        <v>#VALUE!</v>
      </c>
      <c r="AA10" s="121" t="str">
        <f>IF(COUNTA(E10:F10:H10)&lt;3,"",(IF(V10=TRUE,$V$5,IF(W10=TRUE,$W$5,IF(X10=TRUE,$X$5,IF(Y10=TRUE,$Y$5,"Non"))))))</f>
        <v/>
      </c>
      <c r="AB10" s="237" t="e">
        <f t="shared" si="17"/>
        <v>#VALUE!</v>
      </c>
      <c r="AC10" s="237" t="e">
        <f t="shared" si="18"/>
        <v>#VALUE!</v>
      </c>
      <c r="AD10" s="237" t="e">
        <f t="shared" si="19"/>
        <v>#VALUE!</v>
      </c>
      <c r="AE10" s="237" t="e">
        <f t="shared" si="20"/>
        <v>#VALUE!</v>
      </c>
      <c r="AF10" s="237" t="e">
        <f t="shared" si="21"/>
        <v>#VALUE!</v>
      </c>
      <c r="AG10" s="121" t="str">
        <f>IF(COUNTA(E10:F10:H10)&lt;3,"",(IF(AB10=TRUE,$AB$5,IF(AC10=TRUE,$AC$5,IF(AD10=TRUE,$AD$5,IF(AE10=TRUE,$AE$5,IF(AF10=TRUE,$AF$5,"Aucune")))))))</f>
        <v/>
      </c>
      <c r="AH10" s="237" t="e">
        <f t="shared" si="22"/>
        <v>#VALUE!</v>
      </c>
      <c r="AI10" s="237" t="e">
        <f t="shared" si="23"/>
        <v>#VALUE!</v>
      </c>
      <c r="AJ10" s="237" t="e">
        <f t="shared" si="24"/>
        <v>#VALUE!</v>
      </c>
      <c r="AK10" s="237" t="e">
        <f t="shared" si="25"/>
        <v>#VALUE!</v>
      </c>
      <c r="AL10" s="237" t="e">
        <f t="shared" si="26"/>
        <v>#VALUE!</v>
      </c>
      <c r="AM10" s="121" t="str">
        <f>IF(COUNTA(E10:F10:H10)&lt;3,"",(IF(AH10=TRUE,$AH$5,IF(AI10=TRUE,$AI$5,IF(AJ10=TRUE,$AJ$5,IF(AK10=TRUE,$AK$5,IF(AL10=TRUE,$AL$5,"Aucune")))))))</f>
        <v/>
      </c>
      <c r="AN10" s="237" t="e">
        <f t="shared" si="27"/>
        <v>#VALUE!</v>
      </c>
      <c r="AO10" s="237" t="e">
        <f t="shared" si="28"/>
        <v>#VALUE!</v>
      </c>
      <c r="AP10" s="237" t="e">
        <f t="shared" si="29"/>
        <v>#VALUE!</v>
      </c>
      <c r="AQ10" s="121" t="str">
        <f>IF(COUNTA(E10:F10:H10)&lt;3,"",(IF(AN10=TRUE,$AN$5,IF(AO10=TRUE,$AO$5,IF(AP10=TRUE,$AP$5,"Aucune action requise")))))</f>
        <v/>
      </c>
      <c r="AR10" s="237" t="e">
        <f t="shared" si="30"/>
        <v>#VALUE!</v>
      </c>
      <c r="AS10" s="237" t="e">
        <f t="shared" si="31"/>
        <v>#VALUE!</v>
      </c>
      <c r="AT10" s="237" t="e">
        <f t="shared" si="32"/>
        <v>#VALUE!</v>
      </c>
      <c r="AU10" s="237" t="e">
        <f t="shared" si="33"/>
        <v>#VALUE!</v>
      </c>
      <c r="AV10" s="121" t="str">
        <f>IF(COUNTA(E10:F10:H10)&lt;3,"",(IF(AR10=TRUE,$AR$5,IF(AS10=TRUE,$AS$5,IF(AT10=TRUE,$AT$5,IF(AU10=TRUE,$AU$5,"Aucun"))))))</f>
        <v/>
      </c>
      <c r="AW10" s="122"/>
      <c r="AX10" s="34"/>
      <c r="AY10" s="123"/>
    </row>
    <row r="11" spans="1:51" s="233" customFormat="1" ht="114" customHeight="1">
      <c r="A11" s="226"/>
      <c r="B11" s="261" t="s">
        <v>170</v>
      </c>
      <c r="C11" s="159" t="s">
        <v>171</v>
      </c>
      <c r="D11" s="80"/>
      <c r="E11" s="31"/>
      <c r="F11" s="32"/>
      <c r="G11" s="32"/>
      <c r="H11" s="33"/>
      <c r="I11" s="33"/>
      <c r="J11" s="236" t="str">
        <f t="shared" ref="J11:J13" si="34">S11</f>
        <v/>
      </c>
      <c r="K11" s="237">
        <f t="shared" ref="K11:K13" si="35">E11*10+F11</f>
        <v>0</v>
      </c>
      <c r="L11" s="237" t="b">
        <f t="shared" ref="L11:L13" si="36">OR(K11=31)</f>
        <v>0</v>
      </c>
      <c r="M11" s="237" t="b">
        <f t="shared" ref="M11:M13" si="37">OR(K11=21,K11=32)</f>
        <v>0</v>
      </c>
      <c r="N11" s="237" t="b">
        <f t="shared" ref="N11:N13" si="38">OR(K11=22,K11=33)</f>
        <v>0</v>
      </c>
      <c r="O11" s="237" t="b">
        <f t="shared" ref="O11:O13" si="39">OR(K11=11,K11=12)</f>
        <v>0</v>
      </c>
      <c r="P11" s="237" t="b">
        <f t="shared" ref="P11:P13" si="40">OR(K11=23,K11=34)</f>
        <v>0</v>
      </c>
      <c r="Q11" s="237" t="b">
        <f t="shared" ref="Q11:Q13" si="41">OR(K11=13,K11=14,K11=24)</f>
        <v>0</v>
      </c>
      <c r="R11" s="237" t="b">
        <f t="shared" ref="R11:R13" si="42">OR(K11=1,K11=2,K11=3,K11=4)</f>
        <v>0</v>
      </c>
      <c r="S11" s="238" t="str">
        <f t="shared" si="0"/>
        <v/>
      </c>
      <c r="T11" s="239" t="str">
        <f t="shared" si="1"/>
        <v/>
      </c>
      <c r="U11" s="240" t="e">
        <f t="shared" si="2"/>
        <v>#VALUE!</v>
      </c>
      <c r="V11" s="237" t="e">
        <f t="shared" ref="V11:V13" si="43">OR(U11=61,U11=62,U11=63)</f>
        <v>#VALUE!</v>
      </c>
      <c r="W11" s="237" t="e">
        <f t="shared" ref="W11:W13" si="44">OR(U11=51,U11=52)</f>
        <v>#VALUE!</v>
      </c>
      <c r="X11" s="237" t="e">
        <f t="shared" ref="X11:X13" si="45">OR(U11=31,U11=41,U11=42,U11=53)</f>
        <v>#VALUE!</v>
      </c>
      <c r="Y11" s="237" t="e">
        <f t="shared" ref="Y11:Y13" si="46">OR(U11=21,U11=32)</f>
        <v>#VALUE!</v>
      </c>
      <c r="Z11" s="237" t="e">
        <f t="shared" ref="Z11:Z13" si="47">AND(V11=FALSE,W11=FALSE,X11=FALSE,Y11=FALSE)</f>
        <v>#VALUE!</v>
      </c>
      <c r="AA11" s="121" t="str">
        <f>IF(COUNTA(E11:F11:H11)&lt;3,"",(IF(V11=TRUE,$V$5,IF(W11=TRUE,$W$5,IF(X11=TRUE,$X$5,IF(Y11=TRUE,$Y$5,"Non"))))))</f>
        <v/>
      </c>
      <c r="AB11" s="237" t="e">
        <f t="shared" ref="AB11:AB13" si="48">OR(U11=61,U11=62,U11=51,U11=52)</f>
        <v>#VALUE!</v>
      </c>
      <c r="AC11" s="237" t="e">
        <f t="shared" ref="AC11:AC13" si="49">OR(U11=41,U11=42)</f>
        <v>#VALUE!</v>
      </c>
      <c r="AD11" s="237" t="e">
        <f t="shared" ref="AD11:AD13" si="50">OR(U11=31,U11=32,U11=63,U11=64,U11=53,U11=54,)</f>
        <v>#VALUE!</v>
      </c>
      <c r="AE11" s="237" t="e">
        <f t="shared" ref="AE11:AE13" si="51">OR(U11=21,U11=22,)</f>
        <v>#VALUE!</v>
      </c>
      <c r="AF11" s="237" t="e">
        <f t="shared" ref="AF11:AF13" si="52">OR(U11=11,U11=12,U11=13,U11=23,)</f>
        <v>#VALUE!</v>
      </c>
      <c r="AG11" s="121" t="str">
        <f>IF(COUNTA(E11:F11:H11)&lt;3,"",(IF(AB11=TRUE,$AB$5,IF(AC11=TRUE,$AC$5,IF(AD11=TRUE,$AD$5,IF(AE11=TRUE,$AE$5,IF(AF11=TRUE,$AF$5,"Aucune")))))))</f>
        <v/>
      </c>
      <c r="AH11" s="237" t="e">
        <f t="shared" ref="AH11:AH13" si="53">OR(U11=62,U11=52,U11=42)</f>
        <v>#VALUE!</v>
      </c>
      <c r="AI11" s="237" t="e">
        <f t="shared" ref="AI11:AI13" si="54">OR(U11=63,U11=53,U11=43,U11=64,U11=54)</f>
        <v>#VALUE!</v>
      </c>
      <c r="AJ11" s="237" t="e">
        <f t="shared" ref="AJ11:AJ13" si="55">OR(U11=61,U11=51,U11=41)</f>
        <v>#VALUE!</v>
      </c>
      <c r="AK11" s="237" t="e">
        <f t="shared" ref="AK11:AK13" si="56">OR(U11=44,U11=32,U11=33,U11=34)</f>
        <v>#VALUE!</v>
      </c>
      <c r="AL11" s="237" t="e">
        <f t="shared" ref="AL11:AL13" si="57">OR(U11=22,U11=23,U11=24,U11=12,U11=13,U11=14)</f>
        <v>#VALUE!</v>
      </c>
      <c r="AM11" s="121" t="str">
        <f>IF(COUNTA(E11:F11:H11)&lt;3,"",(IF(AH11=TRUE,$AH$5,IF(AI11=TRUE,$AI$5,IF(AJ11=TRUE,$AJ$5,IF(AK11=TRUE,$AK$5,IF(AL11=TRUE,$AL$5,"Aucune")))))))</f>
        <v/>
      </c>
      <c r="AN11" s="237" t="e">
        <f t="shared" ref="AN11:AN13" si="58">OR(U11=61,U11=62,U11=63,U11=51,U11=52,U11=53)</f>
        <v>#VALUE!</v>
      </c>
      <c r="AO11" s="237" t="e">
        <f t="shared" ref="AO11:AO13" si="59">OR(U11=41,U11=42,U11=43,U11=31,U11=32,U11=33)</f>
        <v>#VALUE!</v>
      </c>
      <c r="AP11" s="237" t="e">
        <f t="shared" ref="AP11:AP13" si="60">OR(U11=21,U11=22,U11=23,U11=11,U11=12,U11=13)</f>
        <v>#VALUE!</v>
      </c>
      <c r="AQ11" s="121" t="str">
        <f>IF(COUNTA(E11:F11:H11)&lt;3,"",(IF(AN11=TRUE,$AN$5,IF(AO11=TRUE,$AO$5,IF(AP11=TRUE,$AP$5,"Aucune action requise")))))</f>
        <v/>
      </c>
      <c r="AR11" s="237" t="e">
        <f t="shared" ref="AR11:AR13" si="61">OR(U11=61,U11=51,U11=41,U11=31,U11=21)</f>
        <v>#VALUE!</v>
      </c>
      <c r="AS11" s="237" t="e">
        <f t="shared" ref="AS11:AS13" si="62">OR(U11=62,U11=52,U11=42,U11=32,U11=22,U11=63,U11=53)</f>
        <v>#VALUE!</v>
      </c>
      <c r="AT11" s="237" t="e">
        <f t="shared" ref="AT11:AT13" si="63">OR(U11=43,U11=33,U11=23,U11=34,U11=24)</f>
        <v>#VALUE!</v>
      </c>
      <c r="AU11" s="237" t="e">
        <f t="shared" ref="AU11:AU13" si="64">OR(U11=64,U11=54,U11=44)</f>
        <v>#VALUE!</v>
      </c>
      <c r="AV11" s="121" t="str">
        <f>IF(COUNTA(E11:F11:H11)&lt;3,"",(IF(AR11=TRUE,$AR$5,IF(AS11=TRUE,$AS$5,IF(AT11=TRUE,$AT$5,IF(AU11=TRUE,$AU$5,"Aucun"))))))</f>
        <v/>
      </c>
      <c r="AW11" s="122"/>
      <c r="AX11" s="34"/>
      <c r="AY11" s="123"/>
    </row>
    <row r="12" spans="1:51" s="233" customFormat="1" ht="114" customHeight="1" thickBot="1">
      <c r="A12" s="226"/>
      <c r="B12" s="285" t="s">
        <v>172</v>
      </c>
      <c r="C12" s="167" t="s">
        <v>173</v>
      </c>
      <c r="D12" s="84"/>
      <c r="E12" s="70"/>
      <c r="F12" s="71"/>
      <c r="G12" s="71"/>
      <c r="H12" s="72"/>
      <c r="I12" s="72"/>
      <c r="J12" s="287" t="str">
        <f t="shared" si="34"/>
        <v/>
      </c>
      <c r="K12" s="288">
        <f t="shared" si="35"/>
        <v>0</v>
      </c>
      <c r="L12" s="288" t="b">
        <f t="shared" si="36"/>
        <v>0</v>
      </c>
      <c r="M12" s="288" t="b">
        <f t="shared" si="37"/>
        <v>0</v>
      </c>
      <c r="N12" s="288" t="b">
        <f t="shared" si="38"/>
        <v>0</v>
      </c>
      <c r="O12" s="288" t="b">
        <f t="shared" si="39"/>
        <v>0</v>
      </c>
      <c r="P12" s="288" t="b">
        <f t="shared" si="40"/>
        <v>0</v>
      </c>
      <c r="Q12" s="288" t="b">
        <f t="shared" si="41"/>
        <v>0</v>
      </c>
      <c r="R12" s="288" t="b">
        <f t="shared" si="42"/>
        <v>0</v>
      </c>
      <c r="S12" s="289" t="str">
        <f t="shared" si="0"/>
        <v/>
      </c>
      <c r="T12" s="290" t="str">
        <f t="shared" si="1"/>
        <v/>
      </c>
      <c r="U12" s="291" t="e">
        <f t="shared" si="2"/>
        <v>#VALUE!</v>
      </c>
      <c r="V12" s="288" t="e">
        <f t="shared" si="43"/>
        <v>#VALUE!</v>
      </c>
      <c r="W12" s="288" t="e">
        <f t="shared" si="44"/>
        <v>#VALUE!</v>
      </c>
      <c r="X12" s="288" t="e">
        <f t="shared" si="45"/>
        <v>#VALUE!</v>
      </c>
      <c r="Y12" s="288" t="e">
        <f t="shared" si="46"/>
        <v>#VALUE!</v>
      </c>
      <c r="Z12" s="288" t="e">
        <f t="shared" si="47"/>
        <v>#VALUE!</v>
      </c>
      <c r="AA12" s="179" t="str">
        <f>IF(COUNTA(E12:F12:H12)&lt;3,"",(IF(V12=TRUE,$V$5,IF(W12=TRUE,$W$5,IF(X12=TRUE,$X$5,IF(Y12=TRUE,$Y$5,"Non"))))))</f>
        <v/>
      </c>
      <c r="AB12" s="288" t="e">
        <f t="shared" si="48"/>
        <v>#VALUE!</v>
      </c>
      <c r="AC12" s="288" t="e">
        <f t="shared" si="49"/>
        <v>#VALUE!</v>
      </c>
      <c r="AD12" s="288" t="e">
        <f t="shared" si="50"/>
        <v>#VALUE!</v>
      </c>
      <c r="AE12" s="288" t="e">
        <f t="shared" si="51"/>
        <v>#VALUE!</v>
      </c>
      <c r="AF12" s="288" t="e">
        <f t="shared" si="52"/>
        <v>#VALUE!</v>
      </c>
      <c r="AG12" s="179" t="str">
        <f>IF(COUNTA(E12:F12:H12)&lt;3,"",(IF(AB12=TRUE,$AB$5,IF(AC12=TRUE,$AC$5,IF(AD12=TRUE,$AD$5,IF(AE12=TRUE,$AE$5,IF(AF12=TRUE,$AF$5,"Aucune")))))))</f>
        <v/>
      </c>
      <c r="AH12" s="288" t="e">
        <f t="shared" si="53"/>
        <v>#VALUE!</v>
      </c>
      <c r="AI12" s="288" t="e">
        <f t="shared" si="54"/>
        <v>#VALUE!</v>
      </c>
      <c r="AJ12" s="288" t="e">
        <f t="shared" si="55"/>
        <v>#VALUE!</v>
      </c>
      <c r="AK12" s="288" t="e">
        <f t="shared" si="56"/>
        <v>#VALUE!</v>
      </c>
      <c r="AL12" s="288" t="e">
        <f t="shared" si="57"/>
        <v>#VALUE!</v>
      </c>
      <c r="AM12" s="179" t="str">
        <f>IF(COUNTA(E12:F12:H12)&lt;3,"",(IF(AH12=TRUE,$AH$5,IF(AI12=TRUE,$AI$5,IF(AJ12=TRUE,$AJ$5,IF(AK12=TRUE,$AK$5,IF(AL12=TRUE,$AL$5,"Aucune")))))))</f>
        <v/>
      </c>
      <c r="AN12" s="288" t="e">
        <f t="shared" si="58"/>
        <v>#VALUE!</v>
      </c>
      <c r="AO12" s="288" t="e">
        <f t="shared" si="59"/>
        <v>#VALUE!</v>
      </c>
      <c r="AP12" s="288" t="e">
        <f t="shared" si="60"/>
        <v>#VALUE!</v>
      </c>
      <c r="AQ12" s="179" t="str">
        <f>IF(COUNTA(E12:F12:H12)&lt;3,"",(IF(AN12=TRUE,$AN$5,IF(AO12=TRUE,$AO$5,IF(AP12=TRUE,$AP$5,"Aucune action requise")))))</f>
        <v/>
      </c>
      <c r="AR12" s="288" t="e">
        <f t="shared" si="61"/>
        <v>#VALUE!</v>
      </c>
      <c r="AS12" s="288" t="e">
        <f t="shared" si="62"/>
        <v>#VALUE!</v>
      </c>
      <c r="AT12" s="288" t="e">
        <f t="shared" si="63"/>
        <v>#VALUE!</v>
      </c>
      <c r="AU12" s="288" t="e">
        <f t="shared" si="64"/>
        <v>#VALUE!</v>
      </c>
      <c r="AV12" s="179" t="str">
        <f>IF(COUNTA(E12:F12:H12)&lt;3,"",(IF(AR12=TRUE,$AR$5,IF(AS12=TRUE,$AS$5,IF(AT12=TRUE,$AT$5,IF(AU12=TRUE,$AU$5,"Aucun"))))))</f>
        <v/>
      </c>
      <c r="AW12" s="180"/>
      <c r="AX12" s="73"/>
      <c r="AY12" s="181"/>
    </row>
    <row r="13" spans="1:51" s="233" customFormat="1" ht="114" customHeight="1">
      <c r="A13" s="226"/>
      <c r="B13" s="394" t="s">
        <v>174</v>
      </c>
      <c r="C13" s="395" t="s">
        <v>175</v>
      </c>
      <c r="D13" s="396"/>
      <c r="E13" s="397"/>
      <c r="F13" s="398"/>
      <c r="G13" s="398"/>
      <c r="H13" s="399"/>
      <c r="I13" s="399"/>
      <c r="J13" s="400" t="str">
        <f t="shared" si="34"/>
        <v/>
      </c>
      <c r="K13" s="401">
        <f t="shared" si="35"/>
        <v>0</v>
      </c>
      <c r="L13" s="401" t="b">
        <f t="shared" si="36"/>
        <v>0</v>
      </c>
      <c r="M13" s="401" t="b">
        <f t="shared" si="37"/>
        <v>0</v>
      </c>
      <c r="N13" s="401" t="b">
        <f t="shared" si="38"/>
        <v>0</v>
      </c>
      <c r="O13" s="401" t="b">
        <f t="shared" si="39"/>
        <v>0</v>
      </c>
      <c r="P13" s="401" t="b">
        <f t="shared" si="40"/>
        <v>0</v>
      </c>
      <c r="Q13" s="401" t="b">
        <f t="shared" si="41"/>
        <v>0</v>
      </c>
      <c r="R13" s="401" t="b">
        <f t="shared" si="42"/>
        <v>0</v>
      </c>
      <c r="S13" s="402" t="str">
        <f t="shared" si="0"/>
        <v/>
      </c>
      <c r="T13" s="403" t="str">
        <f t="shared" si="1"/>
        <v/>
      </c>
      <c r="U13" s="404" t="e">
        <f t="shared" si="2"/>
        <v>#VALUE!</v>
      </c>
      <c r="V13" s="401" t="e">
        <f t="shared" si="43"/>
        <v>#VALUE!</v>
      </c>
      <c r="W13" s="401" t="e">
        <f t="shared" si="44"/>
        <v>#VALUE!</v>
      </c>
      <c r="X13" s="401" t="e">
        <f t="shared" si="45"/>
        <v>#VALUE!</v>
      </c>
      <c r="Y13" s="401" t="e">
        <f t="shared" si="46"/>
        <v>#VALUE!</v>
      </c>
      <c r="Z13" s="401" t="e">
        <f t="shared" si="47"/>
        <v>#VALUE!</v>
      </c>
      <c r="AA13" s="405" t="str">
        <f>IF(COUNTA(E13:F13:H13)&lt;3,"",(IF(V13=TRUE,$V$5,IF(W13=TRUE,$W$5,IF(X13=TRUE,$X$5,IF(Y13=TRUE,$Y$5,"Non"))))))</f>
        <v/>
      </c>
      <c r="AB13" s="401" t="e">
        <f t="shared" si="48"/>
        <v>#VALUE!</v>
      </c>
      <c r="AC13" s="401" t="e">
        <f t="shared" si="49"/>
        <v>#VALUE!</v>
      </c>
      <c r="AD13" s="401" t="e">
        <f t="shared" si="50"/>
        <v>#VALUE!</v>
      </c>
      <c r="AE13" s="401" t="e">
        <f t="shared" si="51"/>
        <v>#VALUE!</v>
      </c>
      <c r="AF13" s="401" t="e">
        <f t="shared" si="52"/>
        <v>#VALUE!</v>
      </c>
      <c r="AG13" s="405" t="str">
        <f>IF(COUNTA(E13:F13:H13)&lt;3,"",(IF(AB13=TRUE,$AB$5,IF(AC13=TRUE,$AC$5,IF(AD13=TRUE,$AD$5,IF(AE13=TRUE,$AE$5,IF(AF13=TRUE,$AF$5,"Aucune")))))))</f>
        <v/>
      </c>
      <c r="AH13" s="401" t="e">
        <f t="shared" si="53"/>
        <v>#VALUE!</v>
      </c>
      <c r="AI13" s="401" t="e">
        <f t="shared" si="54"/>
        <v>#VALUE!</v>
      </c>
      <c r="AJ13" s="401" t="e">
        <f t="shared" si="55"/>
        <v>#VALUE!</v>
      </c>
      <c r="AK13" s="401" t="e">
        <f t="shared" si="56"/>
        <v>#VALUE!</v>
      </c>
      <c r="AL13" s="401" t="e">
        <f t="shared" si="57"/>
        <v>#VALUE!</v>
      </c>
      <c r="AM13" s="405" t="str">
        <f>IF(COUNTA(E13:F13:H13)&lt;3,"",(IF(AH13=TRUE,$AH$5,IF(AI13=TRUE,$AI$5,IF(AJ13=TRUE,$AJ$5,IF(AK13=TRUE,$AK$5,IF(AL13=TRUE,$AL$5,"Aucune")))))))</f>
        <v/>
      </c>
      <c r="AN13" s="401" t="e">
        <f t="shared" si="58"/>
        <v>#VALUE!</v>
      </c>
      <c r="AO13" s="401" t="e">
        <f t="shared" si="59"/>
        <v>#VALUE!</v>
      </c>
      <c r="AP13" s="401" t="e">
        <f t="shared" si="60"/>
        <v>#VALUE!</v>
      </c>
      <c r="AQ13" s="405" t="str">
        <f>IF(COUNTA(E13:F13:H13)&lt;3,"",(IF(AN13=TRUE,$AN$5,IF(AO13=TRUE,$AO$5,IF(AP13=TRUE,$AP$5,"Aucune action requise")))))</f>
        <v/>
      </c>
      <c r="AR13" s="401" t="e">
        <f t="shared" si="61"/>
        <v>#VALUE!</v>
      </c>
      <c r="AS13" s="401" t="e">
        <f t="shared" si="62"/>
        <v>#VALUE!</v>
      </c>
      <c r="AT13" s="401" t="e">
        <f t="shared" si="63"/>
        <v>#VALUE!</v>
      </c>
      <c r="AU13" s="401" t="e">
        <f t="shared" si="64"/>
        <v>#VALUE!</v>
      </c>
      <c r="AV13" s="405" t="str">
        <f>IF(COUNTA(E13:F13:H13)&lt;3,"",(IF(AR13=TRUE,$AR$5,IF(AS13=TRUE,$AS$5,IF(AT13=TRUE,$AT$5,IF(AU13=TRUE,$AU$5,"Aucun"))))))</f>
        <v/>
      </c>
      <c r="AW13" s="406"/>
      <c r="AX13" s="407"/>
      <c r="AY13" s="158"/>
    </row>
    <row r="14" spans="1:51" s="233" customFormat="1" ht="114" customHeight="1" thickBot="1">
      <c r="A14" s="226"/>
      <c r="B14" s="380" t="s">
        <v>176</v>
      </c>
      <c r="C14" s="381" t="s">
        <v>177</v>
      </c>
      <c r="D14" s="382"/>
      <c r="E14" s="383"/>
      <c r="F14" s="384"/>
      <c r="G14" s="384"/>
      <c r="H14" s="385"/>
      <c r="I14" s="385"/>
      <c r="J14" s="386" t="str">
        <f t="shared" si="3"/>
        <v/>
      </c>
      <c r="K14" s="387">
        <f t="shared" si="4"/>
        <v>0</v>
      </c>
      <c r="L14" s="387" t="b">
        <f t="shared" si="5"/>
        <v>0</v>
      </c>
      <c r="M14" s="387" t="b">
        <f t="shared" si="6"/>
        <v>0</v>
      </c>
      <c r="N14" s="387" t="b">
        <f t="shared" si="7"/>
        <v>0</v>
      </c>
      <c r="O14" s="387" t="b">
        <f t="shared" si="8"/>
        <v>0</v>
      </c>
      <c r="P14" s="387" t="b">
        <f t="shared" si="9"/>
        <v>0</v>
      </c>
      <c r="Q14" s="387" t="b">
        <f t="shared" si="10"/>
        <v>0</v>
      </c>
      <c r="R14" s="387" t="b">
        <f t="shared" si="11"/>
        <v>0</v>
      </c>
      <c r="S14" s="388" t="str">
        <f t="shared" si="0"/>
        <v/>
      </c>
      <c r="T14" s="389" t="str">
        <f t="shared" si="1"/>
        <v/>
      </c>
      <c r="U14" s="390" t="e">
        <f t="shared" si="2"/>
        <v>#VALUE!</v>
      </c>
      <c r="V14" s="387" t="e">
        <f t="shared" si="12"/>
        <v>#VALUE!</v>
      </c>
      <c r="W14" s="387" t="e">
        <f t="shared" si="13"/>
        <v>#VALUE!</v>
      </c>
      <c r="X14" s="387" t="e">
        <f t="shared" si="14"/>
        <v>#VALUE!</v>
      </c>
      <c r="Y14" s="387" t="e">
        <f t="shared" si="15"/>
        <v>#VALUE!</v>
      </c>
      <c r="Z14" s="387" t="e">
        <f t="shared" si="16"/>
        <v>#VALUE!</v>
      </c>
      <c r="AA14" s="391" t="str">
        <f>IF(COUNTA(E14:F14:H14)&lt;3,"",(IF(V14=TRUE,$V$5,IF(W14=TRUE,$W$5,IF(X14=TRUE,$X$5,IF(Y14=TRUE,$Y$5,"Non"))))))</f>
        <v/>
      </c>
      <c r="AB14" s="387" t="e">
        <f t="shared" si="17"/>
        <v>#VALUE!</v>
      </c>
      <c r="AC14" s="387" t="e">
        <f t="shared" si="18"/>
        <v>#VALUE!</v>
      </c>
      <c r="AD14" s="387" t="e">
        <f t="shared" si="19"/>
        <v>#VALUE!</v>
      </c>
      <c r="AE14" s="387" t="e">
        <f t="shared" si="20"/>
        <v>#VALUE!</v>
      </c>
      <c r="AF14" s="387" t="e">
        <f t="shared" si="21"/>
        <v>#VALUE!</v>
      </c>
      <c r="AG14" s="391" t="str">
        <f>IF(COUNTA(E14:F14:H14)&lt;3,"",(IF(AB14=TRUE,$AB$5,IF(AC14=TRUE,$AC$5,IF(AD14=TRUE,$AD$5,IF(AE14=TRUE,$AE$5,IF(AF14=TRUE,$AF$5,"Aucune")))))))</f>
        <v/>
      </c>
      <c r="AH14" s="387" t="e">
        <f t="shared" si="22"/>
        <v>#VALUE!</v>
      </c>
      <c r="AI14" s="387" t="e">
        <f t="shared" si="23"/>
        <v>#VALUE!</v>
      </c>
      <c r="AJ14" s="387" t="e">
        <f t="shared" si="24"/>
        <v>#VALUE!</v>
      </c>
      <c r="AK14" s="387" t="e">
        <f t="shared" si="25"/>
        <v>#VALUE!</v>
      </c>
      <c r="AL14" s="387" t="e">
        <f t="shared" si="26"/>
        <v>#VALUE!</v>
      </c>
      <c r="AM14" s="391" t="str">
        <f>IF(COUNTA(E14:F14:H14)&lt;3,"",(IF(AH14=TRUE,$AH$5,IF(AI14=TRUE,$AI$5,IF(AJ14=TRUE,$AJ$5,IF(AK14=TRUE,$AK$5,IF(AL14=TRUE,$AL$5,"Aucune")))))))</f>
        <v/>
      </c>
      <c r="AN14" s="387" t="e">
        <f t="shared" si="27"/>
        <v>#VALUE!</v>
      </c>
      <c r="AO14" s="387" t="e">
        <f t="shared" si="28"/>
        <v>#VALUE!</v>
      </c>
      <c r="AP14" s="387" t="e">
        <f t="shared" si="29"/>
        <v>#VALUE!</v>
      </c>
      <c r="AQ14" s="391" t="str">
        <f>IF(COUNTA(E14:F14:H14)&lt;3,"",(IF(AN14=TRUE,$AN$5,IF(AO14=TRUE,$AO$5,IF(AP14=TRUE,$AP$5,"Aucune action requise")))))</f>
        <v/>
      </c>
      <c r="AR14" s="387" t="e">
        <f t="shared" si="30"/>
        <v>#VALUE!</v>
      </c>
      <c r="AS14" s="387" t="e">
        <f t="shared" si="31"/>
        <v>#VALUE!</v>
      </c>
      <c r="AT14" s="387" t="e">
        <f t="shared" si="32"/>
        <v>#VALUE!</v>
      </c>
      <c r="AU14" s="387" t="e">
        <f t="shared" si="33"/>
        <v>#VALUE!</v>
      </c>
      <c r="AV14" s="391" t="str">
        <f>IF(COUNTA(E14:F14:H14)&lt;3,"",(IF(AR14=TRUE,$AR$5,IF(AS14=TRUE,$AS$5,IF(AT14=TRUE,$AT$5,IF(AU14=TRUE,$AU$5,"Aucun"))))))</f>
        <v/>
      </c>
      <c r="AW14" s="392"/>
      <c r="AX14" s="393"/>
      <c r="AY14" s="152"/>
    </row>
  </sheetData>
  <sheetProtection sheet="1" objects="1" scenarios="1"/>
  <mergeCells count="8">
    <mergeCell ref="B2:G2"/>
    <mergeCell ref="B6:AY6"/>
    <mergeCell ref="B3:AY3"/>
    <mergeCell ref="B4:C5"/>
    <mergeCell ref="D4:E4"/>
    <mergeCell ref="F4:G4"/>
    <mergeCell ref="H4:I4"/>
    <mergeCell ref="AX4:AY4"/>
  </mergeCells>
  <conditionalFormatting sqref="A4 I7:I14">
    <cfRule type="expression" dxfId="6106" priority="176">
      <formula>FIND("Agir",B4)</formula>
    </cfRule>
    <cfRule type="expression" dxfId="6105" priority="175" stopIfTrue="1">
      <formula>ISTEXT(A4)</formula>
    </cfRule>
    <cfRule type="expression" dxfId="6104" priority="177">
      <formula>FIND("Réagir",B4)</formula>
    </cfRule>
  </conditionalFormatting>
  <conditionalFormatting sqref="A4">
    <cfRule type="expression" dxfId="6103" priority="174">
      <formula>FIND("Réagir",B4)</formula>
    </cfRule>
    <cfRule type="expression" dxfId="6102" priority="173">
      <formula>FIND("Agir",B4)</formula>
    </cfRule>
    <cfRule type="expression" dxfId="6101" priority="172" stopIfTrue="1">
      <formula>ISTEXT(A4)</formula>
    </cfRule>
    <cfRule type="expression" dxfId="6100" priority="171">
      <formula>FIND("Réagir",B4)</formula>
    </cfRule>
    <cfRule type="expression" dxfId="6099" priority="170">
      <formula>FIND("Agir",B4)</formula>
    </cfRule>
    <cfRule type="expression" dxfId="6098" priority="169" stopIfTrue="1">
      <formula>ISTEXT(A4)</formula>
    </cfRule>
  </conditionalFormatting>
  <conditionalFormatting sqref="D7:D14">
    <cfRule type="expression" dxfId="6097" priority="111" stopIfTrue="1">
      <formula>ISTEXT(D7)</formula>
    </cfRule>
    <cfRule type="expression" dxfId="6096" priority="112">
      <formula>FIND("Conforter",F7)</formula>
    </cfRule>
    <cfRule type="expression" dxfId="6095" priority="115" stopIfTrue="1">
      <formula>ISTEXT(D7)</formula>
    </cfRule>
    <cfRule type="expression" dxfId="6094" priority="116">
      <formula>FIND("Agir",E7)</formula>
    </cfRule>
    <cfRule type="expression" dxfId="6093" priority="117">
      <formula>FIND("Réagir",E7)</formula>
    </cfRule>
  </conditionalFormatting>
  <conditionalFormatting sqref="D9:D14">
    <cfRule type="expression" dxfId="6092" priority="99" stopIfTrue="1">
      <formula>ISTEXT(D9)</formula>
    </cfRule>
    <cfRule type="expression" dxfId="6091" priority="100">
      <formula>FIND("Conforter",F9)</formula>
    </cfRule>
  </conditionalFormatting>
  <conditionalFormatting sqref="D11:D13">
    <cfRule type="expression" dxfId="6090" priority="20">
      <formula>FIND("Conforter",F11)</formula>
    </cfRule>
    <cfRule type="expression" dxfId="6089" priority="19" stopIfTrue="1">
      <formula>ISTEXT(D11)</formula>
    </cfRule>
  </conditionalFormatting>
  <conditionalFormatting sqref="F7:F14">
    <cfRule type="expression" dxfId="6088" priority="165">
      <formula>FIND("Conforter",I7)</formula>
    </cfRule>
  </conditionalFormatting>
  <conditionalFormatting sqref="F7:G14">
    <cfRule type="expression" dxfId="6087" priority="161" stopIfTrue="1">
      <formula>ISTEXT(F7)</formula>
    </cfRule>
  </conditionalFormatting>
  <conditionalFormatting sqref="G7:G14">
    <cfRule type="expression" dxfId="6086" priority="163">
      <formula>FIND("Réagir",I7)</formula>
    </cfRule>
    <cfRule type="expression" dxfId="6085" priority="162">
      <formula>FIND("Agir",I7)</formula>
    </cfRule>
  </conditionalFormatting>
  <conditionalFormatting sqref="G7:H14">
    <cfRule type="expression" dxfId="6084" priority="160">
      <formula>FIND("Conforter",J7)</formula>
    </cfRule>
    <cfRule type="expression" dxfId="6083" priority="159" stopIfTrue="1">
      <formula>ISTEXT(G7)</formula>
    </cfRule>
  </conditionalFormatting>
  <conditionalFormatting sqref="G9:H14">
    <cfRule type="expression" dxfId="6082" priority="129">
      <formula>FIND("Conforter",J9)</formula>
    </cfRule>
  </conditionalFormatting>
  <conditionalFormatting sqref="G11:H13">
    <cfRule type="expression" dxfId="6081" priority="22">
      <formula>FIND("Conforter",J11)</formula>
    </cfRule>
  </conditionalFormatting>
  <conditionalFormatting sqref="G9:I14">
    <cfRule type="expression" dxfId="6080" priority="128" stopIfTrue="1">
      <formula>ISTEXT(G9)</formula>
    </cfRule>
  </conditionalFormatting>
  <conditionalFormatting sqref="G11:I13">
    <cfRule type="expression" dxfId="6079" priority="21" stopIfTrue="1">
      <formula>ISTEXT(G11)</formula>
    </cfRule>
  </conditionalFormatting>
  <conditionalFormatting sqref="H7">
    <cfRule type="expression" dxfId="6078" priority="88" stopIfTrue="1">
      <formula>ISTEXT(H7)</formula>
    </cfRule>
    <cfRule type="expression" dxfId="6077" priority="89">
      <formula>FIND("Conforter",J7)</formula>
    </cfRule>
  </conditionalFormatting>
  <conditionalFormatting sqref="H7:H14">
    <cfRule type="expression" dxfId="6076" priority="96" stopIfTrue="1">
      <formula>ISTEXT(H7)</formula>
    </cfRule>
    <cfRule type="expression" dxfId="6075" priority="98">
      <formula>FIND("Réagir",J7)</formula>
    </cfRule>
    <cfRule type="expression" dxfId="6074" priority="97">
      <formula>FIND("Agir",J7)</formula>
    </cfRule>
  </conditionalFormatting>
  <conditionalFormatting sqref="I7 AA7:AA14 AG7:AG14 AM7:AM14 AQ7:AQ14 AV7:AY14 I8:J14">
    <cfRule type="containsText" dxfId="6073" priority="168" stopIfTrue="1" operator="containsText" text="Terme">
      <formula>NOT(ISERROR(SEARCH("Terme",I7)))</formula>
    </cfRule>
    <cfRule type="containsText" dxfId="6072" priority="167" stopIfTrue="1" operator="containsText" text="Seconde">
      <formula>NOT(ISERROR(SEARCH("Seconde",I7)))</formula>
    </cfRule>
  </conditionalFormatting>
  <conditionalFormatting sqref="I8">
    <cfRule type="expression" dxfId="6071" priority="127">
      <formula>FIND("Réagir",J8)</formula>
    </cfRule>
    <cfRule type="expression" dxfId="6070" priority="126">
      <formula>FIND("Agir",J8)</formula>
    </cfRule>
    <cfRule type="expression" dxfId="6069" priority="125" stopIfTrue="1">
      <formula>ISTEXT(I8)</formula>
    </cfRule>
  </conditionalFormatting>
  <conditionalFormatting sqref="I9:I14">
    <cfRule type="expression" dxfId="6068" priority="132">
      <formula>FIND("Réagir",J9)</formula>
    </cfRule>
    <cfRule type="expression" dxfId="6067" priority="131">
      <formula>FIND("Agir",J9)</formula>
    </cfRule>
  </conditionalFormatting>
  <conditionalFormatting sqref="I11:I13">
    <cfRule type="expression" dxfId="6066" priority="25">
      <formula>FIND("Réagir",J11)</formula>
    </cfRule>
    <cfRule type="expression" dxfId="6065" priority="24">
      <formula>FIND("Agir",J11)</formula>
    </cfRule>
  </conditionalFormatting>
  <conditionalFormatting sqref="I5:J5 AA5 AG5 AM5 AQ5 AV5:AY5">
    <cfRule type="containsText" dxfId="6064" priority="6" stopIfTrue="1" operator="containsText" text="Terme">
      <formula>NOT(ISERROR(SEARCH("Terme",I5)))</formula>
    </cfRule>
    <cfRule type="containsText" dxfId="6063" priority="5" stopIfTrue="1" operator="containsText" text="Seconde">
      <formula>NOT(ISERROR(SEARCH("Seconde",I5)))</formula>
    </cfRule>
    <cfRule type="containsText" dxfId="6062" priority="4" stopIfTrue="1" operator="containsText" text="Première">
      <formula>NOT(ISERROR(SEARCH("Première",I5)))</formula>
    </cfRule>
  </conditionalFormatting>
  <conditionalFormatting sqref="I8:J14 AM7:AM14 AQ7:AQ14 AV7:AY14 AA7:AA14 AG7:AG14 I7">
    <cfRule type="containsText" dxfId="6061" priority="166" stopIfTrue="1" operator="containsText" text="Première">
      <formula>NOT(ISERROR(SEARCH("Première",I7)))</formula>
    </cfRule>
  </conditionalFormatting>
  <conditionalFormatting sqref="J7:J14">
    <cfRule type="containsText" dxfId="6060" priority="121" stopIfTrue="1" operator="containsText" text="Non Prioritaire">
      <formula>NOT(ISERROR(SEARCH("Non Prioritaire",J7)))</formula>
    </cfRule>
    <cfRule type="containsText" dxfId="6059" priority="122" stopIfTrue="1" operator="containsText" text="Urgent">
      <formula>NOT(ISERROR(SEARCH("Urgent",J7)))</formula>
    </cfRule>
    <cfRule type="containsText" dxfId="6058" priority="123" stopIfTrue="1" operator="containsText" text="moyen">
      <formula>NOT(ISERROR(SEARCH("moyen",J7)))</formula>
    </cfRule>
    <cfRule type="containsText" dxfId="6057" priority="124" stopIfTrue="1" operator="containsText" text="long">
      <formula>NOT(ISERROR(SEARCH("long",J7)))</formula>
    </cfRule>
    <cfRule type="containsText" dxfId="6056" priority="118" operator="containsText" text="Intervention prioritaire">
      <formula>NOT(ISERROR(SEARCH("Intervention prioritaire",J7)))</formula>
    </cfRule>
    <cfRule type="containsText" dxfId="6055" priority="119" stopIfTrue="1" operator="containsText" text="Non pertinent">
      <formula>NOT(ISERROR(SEARCH("Non pertinent",J7)))</formula>
    </cfRule>
    <cfRule type="containsText" dxfId="6054" priority="120" stopIfTrue="1" operator="containsText" text="consolidation">
      <formula>NOT(ISERROR(SEARCH("consolidation",J7)))</formula>
    </cfRule>
  </conditionalFormatting>
  <conditionalFormatting sqref="J8:J14">
    <cfRule type="containsText" dxfId="6053" priority="158" stopIfTrue="1" operator="containsText" text="Non">
      <formula>NOT(ISERROR(SEARCH("Non",J8)))</formula>
    </cfRule>
  </conditionalFormatting>
  <conditionalFormatting sqref="AA7:AA14">
    <cfRule type="expression" dxfId="6052" priority="63">
      <formula>FIND("Réagir",AV7)</formula>
    </cfRule>
    <cfRule type="expression" dxfId="6051" priority="62">
      <formula>FIND("Agir",AV7)</formula>
    </cfRule>
    <cfRule type="expression" dxfId="6050" priority="61" stopIfTrue="1">
      <formula>ISTEXT(AA7)</formula>
    </cfRule>
  </conditionalFormatting>
  <conditionalFormatting sqref="AG7:AG14 AM7:AM14 AQ7:AQ14 AV7:AV14">
    <cfRule type="expression" dxfId="6049" priority="60">
      <formula>FIND("Réagir",#REF!)</formula>
    </cfRule>
    <cfRule type="expression" dxfId="6048" priority="59">
      <formula>FIND("Agir",#REF!)</formula>
    </cfRule>
  </conditionalFormatting>
  <conditionalFormatting sqref="AG7:AG14">
    <cfRule type="expression" dxfId="6047" priority="51">
      <formula>FIND("Réagir",#REF!)</formula>
    </cfRule>
    <cfRule type="expression" dxfId="6046" priority="49" stopIfTrue="1">
      <formula>ISTEXT(AG7)</formula>
    </cfRule>
    <cfRule type="expression" dxfId="6045" priority="50">
      <formula>FIND("Agir",#REF!)</formula>
    </cfRule>
  </conditionalFormatting>
  <conditionalFormatting sqref="AM7:AM14 AQ7:AQ14 AV7:AV14 AG7:AG14">
    <cfRule type="expression" dxfId="6044" priority="58" stopIfTrue="1">
      <formula>ISTEXT(AG7)</formula>
    </cfRule>
  </conditionalFormatting>
  <conditionalFormatting sqref="AM7:AM14 AQ7:AQ14 AV7:AV14">
    <cfRule type="expression" dxfId="6043" priority="56">
      <formula>FIND("Agir",#REF!)</formula>
    </cfRule>
    <cfRule type="expression" dxfId="6042" priority="92">
      <formula>FIND("Réagir",#REF!)</formula>
    </cfRule>
    <cfRule type="expression" dxfId="6041" priority="91">
      <formula>FIND("Agir",#REF!)</formula>
    </cfRule>
    <cfRule type="expression" dxfId="6040" priority="57">
      <formula>FIND("Réagir",#REF!)</formula>
    </cfRule>
  </conditionalFormatting>
  <conditionalFormatting sqref="AQ7:AQ14 AM7:AM14 AV7:AV14">
    <cfRule type="expression" dxfId="6039" priority="90" stopIfTrue="1">
      <formula>ISTEXT(AM7)</formula>
    </cfRule>
  </conditionalFormatting>
  <conditionalFormatting sqref="AQ7:AQ14">
    <cfRule type="expression" dxfId="6038" priority="87">
      <formula>FIND("Réagir",AV7)</formula>
    </cfRule>
    <cfRule type="expression" dxfId="6037" priority="85" stopIfTrue="1">
      <formula>ISTEXT(AQ7)</formula>
    </cfRule>
    <cfRule type="expression" dxfId="6036" priority="86">
      <formula>FIND("Agir",AV7)</formula>
    </cfRule>
  </conditionalFormatting>
  <conditionalFormatting sqref="AQ8:AQ14">
    <cfRule type="expression" dxfId="6035" priority="64" stopIfTrue="1">
      <formula>ISTEXT(AQ8)</formula>
    </cfRule>
    <cfRule type="expression" dxfId="6034" priority="66">
      <formula>FIND("Réagir",AV8)</formula>
    </cfRule>
    <cfRule type="expression" dxfId="6033" priority="65">
      <formula>FIND("Agir",AV8)</formula>
    </cfRule>
  </conditionalFormatting>
  <conditionalFormatting sqref="AQ11:AQ13">
    <cfRule type="expression" dxfId="6032" priority="18">
      <formula>FIND("Réagir",AV11)</formula>
    </cfRule>
    <cfRule type="expression" dxfId="6031" priority="17">
      <formula>FIND("Agir",AV11)</formula>
    </cfRule>
    <cfRule type="expression" dxfId="6030" priority="16" stopIfTrue="1">
      <formula>ISTEXT(AQ11)</formula>
    </cfRule>
  </conditionalFormatting>
  <conditionalFormatting sqref="AV7:AV14 AQ7:AQ14 AM7:AM14">
    <cfRule type="expression" dxfId="6029" priority="55" stopIfTrue="1">
      <formula>ISTEXT(AM7)</formula>
    </cfRule>
  </conditionalFormatting>
  <conditionalFormatting sqref="AV7:AY14">
    <cfRule type="expression" dxfId="6028" priority="48">
      <formula>FIND("Réagir",#REF!)</formula>
    </cfRule>
    <cfRule type="expression" dxfId="6027" priority="47">
      <formula>FIND("Agir",#REF!)</formula>
    </cfRule>
    <cfRule type="expression" dxfId="6026" priority="46" stopIfTrue="1">
      <formula>ISTEXT(AV7)</formula>
    </cfRule>
  </conditionalFormatting>
  <conditionalFormatting sqref="AW4:AX4">
    <cfRule type="containsText" dxfId="6025" priority="1" stopIfTrue="1" operator="containsText" text="Première">
      <formula>NOT(ISERROR(SEARCH("Première",AW4)))</formula>
    </cfRule>
    <cfRule type="containsText" dxfId="6024" priority="3" stopIfTrue="1" operator="containsText" text="Terme">
      <formula>NOT(ISERROR(SEARCH("Terme",AW4)))</formula>
    </cfRule>
    <cfRule type="containsText" dxfId="6023" priority="2" stopIfTrue="1" operator="containsText" text="Seconde">
      <formula>NOT(ISERROR(SEARCH("Seconde",AW4)))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4" xr:uid="{00000000-0002-0000-08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4" xr:uid="{00000000-0002-0000-08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4" xr:uid="{00000000-0002-0000-0800-000002000000}">
      <formula1>$M$1:$P$1</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5965971EB729408F9F0B5308DC2966" ma:contentTypeVersion="20" ma:contentTypeDescription="Crée un document." ma:contentTypeScope="" ma:versionID="422ad36d7f927c100cb610976655fb06">
  <xsd:schema xmlns:xsd="http://www.w3.org/2001/XMLSchema" xmlns:xs="http://www.w3.org/2001/XMLSchema" xmlns:p="http://schemas.microsoft.com/office/2006/metadata/properties" xmlns:ns2="485a125c-2476-41cb-a82d-2b78f47fef51" xmlns:ns3="00c970f8-703f-4bc5-a130-6b953afae4d4" targetNamespace="http://schemas.microsoft.com/office/2006/metadata/properties" ma:root="true" ma:fieldsID="766d994816eb875b20d78d35c4334bfa" ns2:_="" ns3:_="">
    <xsd:import namespace="485a125c-2476-41cb-a82d-2b78f47fef51"/>
    <xsd:import namespace="00c970f8-703f-4bc5-a130-6b953afae4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Lieu"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125c-2476-41cb-a82d-2b78f47fe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aa66de7f-00c7-404a-a98f-636cdbfbb897" ma:termSetId="09814cd3-568e-fe90-9814-8d621ff8fb84" ma:anchorId="fba54fb3-c3e1-fe81-a776-ca4b69148c4d" ma:open="true" ma:isKeyword="false">
      <xsd:complexType>
        <xsd:sequence>
          <xsd:element ref="pc:Terms" minOccurs="0" maxOccurs="1"/>
        </xsd:sequence>
      </xsd:complexType>
    </xsd:element>
    <xsd:element name="Lieu" ma:index="24" nillable="true" ma:displayName="Lieu" ma:format="Dropdown" ma:internalName="Lieu">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c970f8-703f-4bc5-a130-6b953afae4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8d9aa1d-7629-4833-ae5e-98f927beca50}" ma:internalName="TaxCatchAll" ma:showField="CatchAllData" ma:web="00c970f8-703f-4bc5-a130-6b953afae4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0c970f8-703f-4bc5-a130-6b953afae4d4" xsi:nil="true"/>
    <lcf76f155ced4ddcb4097134ff3c332f xmlns="485a125c-2476-41cb-a82d-2b78f47fef51">
      <Terms xmlns="http://schemas.microsoft.com/office/infopath/2007/PartnerControls"/>
    </lcf76f155ced4ddcb4097134ff3c332f>
    <Lieu xmlns="485a125c-2476-41cb-a82d-2b78f47fef51" xsi:nil="true"/>
  </documentManagement>
</p:properties>
</file>

<file path=customXml/itemProps1.xml><?xml version="1.0" encoding="utf-8"?>
<ds:datastoreItem xmlns:ds="http://schemas.openxmlformats.org/officeDocument/2006/customXml" ds:itemID="{081D228E-7215-4096-BDA4-9936DC571F40}"/>
</file>

<file path=customXml/itemProps2.xml><?xml version="1.0" encoding="utf-8"?>
<ds:datastoreItem xmlns:ds="http://schemas.openxmlformats.org/officeDocument/2006/customXml" ds:itemID="{A6C75AC2-7259-4719-8F15-BAD45F3746F9}"/>
</file>

<file path=customXml/itemProps3.xml><?xml version="1.0" encoding="utf-8"?>
<ds:datastoreItem xmlns:ds="http://schemas.openxmlformats.org/officeDocument/2006/customXml" ds:itemID="{AFFC2ADC-5CB1-4A7E-B20A-BFA54FA4C3C7}"/>
</file>

<file path=docProps/app.xml><?xml version="1.0" encoding="utf-8"?>
<Properties xmlns="http://schemas.openxmlformats.org/officeDocument/2006/extended-properties" xmlns:vt="http://schemas.openxmlformats.org/officeDocument/2006/docPropsVTypes">
  <Application>Microsoft Excel Online</Application>
  <Manager/>
  <Company>Consultant indépendant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de priorisation des ODD et de leurs cibles</dc:title>
  <dc:subject/>
  <dc:creator>Olivier Riffon, écoconseiller</dc:creator>
  <cp:keywords/>
  <dc:description>Grille réalisée pour prioriser les ODD et leurs cibles. Pour questions et commentaires : olivier_riffon@uqac.ca.</dc:description>
  <cp:lastModifiedBy/>
  <cp:revision/>
  <dcterms:created xsi:type="dcterms:W3CDTF">2003-09-14T15:33:23Z</dcterms:created>
  <dcterms:modified xsi:type="dcterms:W3CDTF">2023-11-01T16:24:43Z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0x010100105965971EB729408F9F0B5308DC2966</vt:lpwstr>
  </property>
</Properties>
</file>